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270" activeTab="0"/>
  </bookViews>
  <sheets>
    <sheet name="Отчет ВЦП 2014" sheetId="1" r:id="rId1"/>
  </sheets>
  <definedNames>
    <definedName name="_xlnm._FilterDatabase" localSheetId="0" hidden="1">'Отчет ВЦП 2014'!$A$8:$S$218</definedName>
    <definedName name="_xlnm.Print_Titles" localSheetId="0">'Отчет ВЦП 2014'!$5:$8</definedName>
    <definedName name="_xlnm.Print_Area" localSheetId="0">'Отчет ВЦП 2014'!$A$1:$S$224</definedName>
  </definedNames>
  <calcPr fullCalcOnLoad="1"/>
</workbook>
</file>

<file path=xl/sharedStrings.xml><?xml version="1.0" encoding="utf-8"?>
<sst xmlns="http://schemas.openxmlformats.org/spreadsheetml/2006/main" count="455" uniqueCount="272">
  <si>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</si>
  <si>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</si>
  <si>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</si>
  <si>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</si>
  <si>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</si>
  <si>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</si>
  <si>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</si>
  <si>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</si>
  <si>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</si>
  <si>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</si>
  <si>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</si>
  <si>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</si>
  <si>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</si>
  <si>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</si>
  <si>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</si>
  <si>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</si>
  <si>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</si>
  <si>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</si>
  <si>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</si>
  <si>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</si>
  <si>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Реализация единого календарного плана официальных физкультурных и спортивных мероприятий</t>
  </si>
  <si>
    <t>3.4</t>
  </si>
  <si>
    <t>3.5</t>
  </si>
  <si>
    <t>5.3</t>
  </si>
  <si>
    <t>5.4</t>
  </si>
  <si>
    <t>4.1</t>
  </si>
  <si>
    <t>4.2</t>
  </si>
  <si>
    <t>9.1</t>
  </si>
  <si>
    <t>9.2</t>
  </si>
  <si>
    <t>10</t>
  </si>
  <si>
    <t>11</t>
  </si>
  <si>
    <t>13</t>
  </si>
  <si>
    <t>14</t>
  </si>
  <si>
    <t>5.5</t>
  </si>
  <si>
    <t>Организация благоустройства территории Озерского городского округа</t>
  </si>
  <si>
    <t>5.6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</si>
  <si>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</si>
  <si>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17.1</t>
  </si>
  <si>
    <t>17.2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</si>
  <si>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2014 год и на плановый период 2015 и 2016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</si>
  <si>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2014 год и на плановый период 2015 и 2016 годов (Управление по делам ГО и ЧС)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</si>
  <si>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</si>
  <si>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</si>
  <si>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</si>
  <si>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оказания услуг в культурно-досуговых учреждениях на улучшение материально-технической базы (МБУ "КДЦ","Синегорье", "ПКиО", "ЦКиДМ")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</si>
  <si>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</si>
  <si>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</si>
  <si>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</si>
  <si>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2014 год и на плановый период 2015 и 2016 годов</t>
  </si>
  <si>
    <t>за 9 месяцев 2014 года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</si>
  <si>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</si>
  <si>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2014 год и на плановый период 2015 и 2016 годов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</si>
  <si>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</si>
  <si>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</si>
  <si>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"Обеспечение населения Озерского городского округа услугами учреждений культуры" на 2014 год и на плановый период 2015 и 2016 годов (Управление культуры)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</si>
  <si>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</si>
  <si>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</si>
  <si>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</si>
  <si>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</si>
  <si>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</si>
  <si>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</si>
  <si>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</si>
  <si>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представления услуг театрально-зрелищными учреждениями на улучшение материально-технической базы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</si>
  <si>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</si>
  <si>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</si>
  <si>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</si>
  <si>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</si>
  <si>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</si>
  <si>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</si>
  <si>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</si>
  <si>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</si>
  <si>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</si>
  <si>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Начальник Управления экономики</t>
  </si>
  <si>
    <t xml:space="preserve">Приобретение жилых помещений на территории Озерского городского округа 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</si>
  <si>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</si>
  <si>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</si>
  <si>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</si>
  <si>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</si>
  <si>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13.3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</si>
  <si>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</si>
  <si>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</si>
  <si>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9.</t>
  </si>
  <si>
    <t>10.</t>
  </si>
  <si>
    <t>11.</t>
  </si>
  <si>
    <t>12.</t>
  </si>
  <si>
    <t>16</t>
  </si>
  <si>
    <t>17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</si>
  <si>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</si>
  <si>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</si>
  <si>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</si>
  <si>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</si>
  <si>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</si>
  <si>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</si>
  <si>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</si>
  <si>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</si>
  <si>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</si>
  <si>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</si>
  <si>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</si>
  <si>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</si>
  <si>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</si>
  <si>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</si>
  <si>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</si>
  <si>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</si>
  <si>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</si>
  <si>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</si>
  <si>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</si>
  <si>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</si>
  <si>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11.8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</si>
  <si>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</si>
  <si>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</si>
  <si>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</si>
  <si>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</si>
  <si>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</si>
  <si>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</si>
  <si>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2014 год и на плановый период 2015 и 2016 годов</t>
  </si>
  <si>
    <t>Совершенствование деятельности Управления посредством обучения и повышения квалификации муниципальных служащих</t>
  </si>
  <si>
    <t>"Социальная поддержка отдельных категорий граждан Озерского городского округа" на 2014 год и на плановый период 2015 и 2016 годов (УСЗН)</t>
  </si>
  <si>
    <t xml:space="preserve">Финансирование, утвержденное в программе                                                             на 2014 год  (тыс. руб.)                                                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</si>
  <si>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</si>
  <si>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</si>
  <si>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</si>
  <si>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</si>
  <si>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"Основные направления развития дорожной деятельности и внешнего благоустройства на территории Озерского городского округа" на 2014 год и на плановый период 2015 и 2016 годов (УКСиБ)</t>
  </si>
  <si>
    <t>15,2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</si>
  <si>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</si>
  <si>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</si>
  <si>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</si>
  <si>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</si>
  <si>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</si>
  <si>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2014 год и плановый период 2015 и 2016 годов (УО)                                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</si>
  <si>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</si>
  <si>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</si>
  <si>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</si>
  <si>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</si>
  <si>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</si>
  <si>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</si>
  <si>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</si>
  <si>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</si>
  <si>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</si>
  <si>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"Развитие физической культуры и спорта в Озерском городском округе" на 2014 год и на плановый период 2015 и 2016 годов (Управление по ФК и С)</t>
  </si>
  <si>
    <t>Поддержка спорта высших достижений по паралимпийским видам спорта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</si>
  <si>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</si>
  <si>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</si>
  <si>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</si>
  <si>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</si>
  <si>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</si>
  <si>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11.4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</si>
  <si>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</si>
  <si>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</si>
  <si>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</si>
  <si>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</si>
  <si>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</si>
  <si>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11.5</t>
  </si>
  <si>
    <t>Мониторинг дебиторской и кредиторской задолженностей</t>
  </si>
  <si>
    <t>11.6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</si>
  <si>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</si>
  <si>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</si>
  <si>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</si>
  <si>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>11.7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</si>
  <si>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</si>
  <si>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</si>
  <si>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</si>
  <si>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2014 год и на плановый период 2015 и 2016 годов</t>
  </si>
  <si>
    <t>"Совершенствование бюджетной и налоговой политики администрации Озерского городского округа" на 2014 год и на плановый период 2015 и 2016 годов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</si>
  <si>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</si>
  <si>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</si>
  <si>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Субсидия на возмещение затрат, в связи с оказанием услуг по содержанию сети самотечной ливневой канализации и  обеспечение перекачки ливневых и грунтовых вод через технические устройства  водоотведения на территории Озерского городского округа 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</si>
  <si>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</si>
  <si>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</si>
  <si>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</si>
  <si>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</si>
  <si>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</si>
  <si>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</si>
  <si>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</si>
  <si>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</si>
  <si>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2014 год  и плановый период 2015 и 2016 годов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</si>
  <si>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</si>
  <si>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</si>
  <si>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</si>
  <si>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</si>
  <si>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</si>
  <si>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</si>
  <si>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</si>
  <si>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</si>
  <si>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</si>
  <si>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</si>
  <si>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</si>
  <si>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</si>
  <si>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</si>
  <si>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</si>
  <si>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</si>
  <si>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</si>
  <si>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</si>
  <si>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</si>
  <si>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(МОУ "Детский дом",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</si>
  <si>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</si>
  <si>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</si>
  <si>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</si>
  <si>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</si>
  <si>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</si>
  <si>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</si>
  <si>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</si>
  <si>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</si>
  <si>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</si>
  <si>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</si>
  <si>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</si>
  <si>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</si>
  <si>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</si>
  <si>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</si>
  <si>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</si>
  <si>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</si>
  <si>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</si>
  <si>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</si>
  <si>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</si>
  <si>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</si>
  <si>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</si>
  <si>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образования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</si>
  <si>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</si>
  <si>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</si>
  <si>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</si>
  <si>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</si>
  <si>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</si>
  <si>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</si>
  <si>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</si>
  <si>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</si>
  <si>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</si>
  <si>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</si>
  <si>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</si>
  <si>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</si>
  <si>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</si>
  <si>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</si>
  <si>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</si>
  <si>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</si>
  <si>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</si>
  <si>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</si>
  <si>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Предоставление общедоступного и бесплатного начального, общего, основного общего, среднего (полного) общего образования по основным общеобразовательным программам в муниципальных образовательных организациях</t>
  </si>
  <si>
    <t>"Обеспечение жилыми помещениями по договору найма специализированных жилых помещений детей - сирот и детей, оставшихся без попечения родителей, лиц из их числа в Озерском городском округе Челябинской области" в 2014 году и на плановый период 2015 и 2016 годов</t>
  </si>
  <si>
    <t>16.1</t>
  </si>
  <si>
    <t>16.2</t>
  </si>
  <si>
    <t>Предоставление общедоступного и бесплатного дошкольного образования по основным общеобразовательным программам, а также создание условий для осуществления присмотра и ухода за детьми в муниципальных образовательных организациях</t>
  </si>
  <si>
    <t>Предоставление дополнительного образования детей в муниципальных образовательных организациях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</si>
  <si>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</si>
  <si>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</si>
  <si>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</si>
  <si>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</si>
  <si>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</si>
  <si>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</si>
  <si>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</si>
  <si>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</si>
  <si>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</si>
  <si>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</si>
  <si>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</si>
  <si>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</si>
  <si>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</si>
  <si>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</si>
  <si>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</si>
  <si>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</si>
  <si>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</si>
  <si>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</si>
  <si>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</si>
  <si>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</si>
  <si>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</si>
  <si>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</si>
  <si>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</si>
  <si>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</si>
  <si>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</si>
  <si>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</si>
  <si>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</si>
  <si>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</si>
  <si>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14.2</t>
  </si>
  <si>
    <t>2.1</t>
  </si>
  <si>
    <t>3.1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</si>
</sst>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  <numFmt numFmtId="171" formatCode="#,##0.000"/>
    <numFmt numFmtId="172" formatCode="#,##0.0000"/>
    <numFmt numFmtId="173" formatCode="#,##0.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%"/>
    <numFmt numFmtId="181" formatCode="0.0%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9" fontId="10" fillId="0" borderId="12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169" fontId="8" fillId="0" borderId="12" xfId="53" applyNumberFormat="1" applyFont="1" applyFill="1" applyBorder="1" applyAlignment="1">
      <alignment horizontal="center" vertical="center" wrapText="1"/>
      <protection/>
    </xf>
    <xf numFmtId="169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 vertical="center" wrapText="1"/>
    </xf>
    <xf numFmtId="171" fontId="10" fillId="0" borderId="12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9" fillId="0" borderId="12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171" fontId="10" fillId="0" borderId="12" xfId="0" applyNumberFormat="1" applyFont="1" applyFill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/>
    </xf>
    <xf numFmtId="171" fontId="8" fillId="0" borderId="12" xfId="53" applyNumberFormat="1" applyFont="1" applyFill="1" applyBorder="1" applyAlignment="1">
      <alignment horizontal="center" vertical="center" wrapText="1"/>
      <protection/>
    </xf>
    <xf numFmtId="171" fontId="4" fillId="0" borderId="12" xfId="53" applyNumberFormat="1" applyFont="1" applyFill="1" applyBorder="1" applyAlignment="1">
      <alignment horizontal="center" vertical="center" wrapText="1"/>
      <protection/>
    </xf>
    <xf numFmtId="171" fontId="8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68" fontId="8" fillId="0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23" xfId="0" applyFont="1" applyFill="1" applyBorder="1" applyAlignment="1">
      <alignment/>
    </xf>
    <xf numFmtId="168" fontId="8" fillId="0" borderId="1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8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53" applyFont="1" applyFill="1" applyBorder="1" applyAlignment="1">
      <alignment horizontal="left" vertical="center" wrapText="1"/>
      <protection/>
    </xf>
    <xf numFmtId="0" fontId="10" fillId="0" borderId="26" xfId="53" applyFont="1" applyFill="1" applyBorder="1" applyAlignment="1">
      <alignment horizontal="left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left" vertical="center" wrapText="1"/>
    </xf>
    <xf numFmtId="4" fontId="4" fillId="24" borderId="26" xfId="0" applyNumberFormat="1" applyFont="1" applyFill="1" applyBorder="1" applyAlignment="1">
      <alignment horizontal="left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4" fontId="4" fillId="24" borderId="27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71" fontId="10" fillId="0" borderId="17" xfId="0" applyNumberFormat="1" applyFont="1" applyFill="1" applyBorder="1" applyAlignment="1">
      <alignment horizontal="center" vertical="center" wrapText="1"/>
    </xf>
    <xf numFmtId="171" fontId="4" fillId="0" borderId="17" xfId="0" applyNumberFormat="1" applyFont="1" applyFill="1" applyBorder="1" applyAlignment="1">
      <alignment horizontal="center" vertical="center" wrapText="1"/>
    </xf>
    <xf numFmtId="171" fontId="4" fillId="0" borderId="17" xfId="0" applyNumberFormat="1" applyFont="1" applyFill="1" applyBorder="1" applyAlignment="1">
      <alignment horizontal="center" vertical="center"/>
    </xf>
    <xf numFmtId="171" fontId="10" fillId="0" borderId="17" xfId="0" applyNumberFormat="1" applyFont="1" applyFill="1" applyBorder="1" applyAlignment="1">
      <alignment horizontal="center" vertical="center"/>
    </xf>
    <xf numFmtId="171" fontId="4" fillId="0" borderId="17" xfId="53" applyNumberFormat="1" applyFont="1" applyFill="1" applyBorder="1" applyAlignment="1">
      <alignment horizontal="center" vertical="center" wrapText="1"/>
      <protection/>
    </xf>
    <xf numFmtId="171" fontId="4" fillId="0" borderId="17" xfId="0" applyNumberFormat="1" applyFont="1" applyFill="1" applyBorder="1" applyAlignment="1">
      <alignment vertical="center"/>
    </xf>
    <xf numFmtId="171" fontId="4" fillId="0" borderId="20" xfId="0" applyNumberFormat="1" applyFont="1" applyFill="1" applyBorder="1" applyAlignment="1">
      <alignment horizontal="center" vertical="center" wrapText="1"/>
    </xf>
    <xf numFmtId="169" fontId="10" fillId="0" borderId="28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/>
    </xf>
    <xf numFmtId="169" fontId="10" fillId="0" borderId="28" xfId="0" applyNumberFormat="1" applyFont="1" applyFill="1" applyBorder="1" applyAlignment="1">
      <alignment horizontal="center" vertical="center"/>
    </xf>
    <xf numFmtId="169" fontId="8" fillId="0" borderId="28" xfId="53" applyNumberFormat="1" applyFont="1" applyFill="1" applyBorder="1" applyAlignment="1">
      <alignment horizontal="center" vertical="center" wrapText="1"/>
      <protection/>
    </xf>
    <xf numFmtId="169" fontId="4" fillId="0" borderId="28" xfId="0" applyNumberFormat="1" applyFont="1" applyFill="1" applyBorder="1" applyAlignment="1">
      <alignment vertical="center"/>
    </xf>
    <xf numFmtId="169" fontId="4" fillId="0" borderId="28" xfId="0" applyNumberFormat="1" applyFont="1" applyFill="1" applyBorder="1" applyAlignment="1">
      <alignment vertical="center" wrapText="1"/>
    </xf>
    <xf numFmtId="169" fontId="4" fillId="0" borderId="29" xfId="0" applyNumberFormat="1" applyFont="1" applyFill="1" applyBorder="1" applyAlignment="1">
      <alignment horizontal="center" vertical="center" wrapText="1"/>
    </xf>
    <xf numFmtId="171" fontId="8" fillId="0" borderId="24" xfId="0" applyNumberFormat="1" applyFont="1" applyFill="1" applyBorder="1" applyAlignment="1">
      <alignment horizontal="center" vertical="center"/>
    </xf>
    <xf numFmtId="171" fontId="10" fillId="0" borderId="30" xfId="0" applyNumberFormat="1" applyFont="1" applyFill="1" applyBorder="1" applyAlignment="1">
      <alignment horizontal="center" vertical="center" wrapText="1"/>
    </xf>
    <xf numFmtId="171" fontId="4" fillId="0" borderId="30" xfId="0" applyNumberFormat="1" applyFont="1" applyFill="1" applyBorder="1" applyAlignment="1">
      <alignment horizontal="center" vertical="center" wrapText="1"/>
    </xf>
    <xf numFmtId="171" fontId="4" fillId="0" borderId="30" xfId="0" applyNumberFormat="1" applyFont="1" applyFill="1" applyBorder="1" applyAlignment="1">
      <alignment horizontal="center" vertical="center"/>
    </xf>
    <xf numFmtId="171" fontId="10" fillId="0" borderId="30" xfId="0" applyNumberFormat="1" applyFont="1" applyFill="1" applyBorder="1" applyAlignment="1">
      <alignment horizontal="center" vertical="center"/>
    </xf>
    <xf numFmtId="171" fontId="4" fillId="0" borderId="31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 wrapText="1"/>
    </xf>
    <xf numFmtId="168" fontId="4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168" fontId="4" fillId="22" borderId="0" xfId="0" applyNumberFormat="1" applyFont="1" applyFill="1" applyBorder="1" applyAlignment="1">
      <alignment/>
    </xf>
    <xf numFmtId="181" fontId="4" fillId="22" borderId="0" xfId="0" applyNumberFormat="1" applyFont="1" applyFill="1" applyBorder="1" applyAlignment="1">
      <alignment/>
    </xf>
    <xf numFmtId="0" fontId="4" fillId="22" borderId="0" xfId="0" applyFont="1" applyFill="1" applyBorder="1" applyAlignment="1">
      <alignment/>
    </xf>
    <xf numFmtId="181" fontId="4" fillId="25" borderId="0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171" fontId="8" fillId="0" borderId="32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Fill="1" applyBorder="1" applyAlignment="1">
      <alignment horizontal="center" vertical="center" wrapText="1"/>
    </xf>
    <xf numFmtId="171" fontId="8" fillId="0" borderId="35" xfId="0" applyNumberFormat="1" applyFont="1" applyFill="1" applyBorder="1" applyAlignment="1">
      <alignment horizontal="center" vertical="center" wrapText="1"/>
    </xf>
    <xf numFmtId="169" fontId="8" fillId="0" borderId="36" xfId="0" applyNumberFormat="1" applyFont="1" applyFill="1" applyBorder="1" applyAlignment="1">
      <alignment horizontal="center" vertical="center" wrapText="1"/>
    </xf>
    <xf numFmtId="169" fontId="8" fillId="0" borderId="34" xfId="0" applyNumberFormat="1" applyFont="1" applyFill="1" applyBorder="1" applyAlignment="1">
      <alignment horizontal="center" vertical="center" wrapText="1"/>
    </xf>
    <xf numFmtId="168" fontId="8" fillId="0" borderId="35" xfId="0" applyNumberFormat="1" applyFont="1" applyFill="1" applyBorder="1" applyAlignment="1">
      <alignment horizontal="center" vertical="center" wrapText="1"/>
    </xf>
    <xf numFmtId="171" fontId="8" fillId="0" borderId="37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/>
    </xf>
    <xf numFmtId="168" fontId="8" fillId="0" borderId="3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8" fillId="0" borderId="12" xfId="0" applyNumberFormat="1" applyFont="1" applyFill="1" applyBorder="1" applyAlignment="1">
      <alignment horizontal="center" vertical="center" wrapText="1"/>
    </xf>
    <xf numFmtId="171" fontId="8" fillId="0" borderId="17" xfId="0" applyNumberFormat="1" applyFont="1" applyFill="1" applyBorder="1" applyAlignment="1">
      <alignment horizontal="center" vertical="center" wrapText="1"/>
    </xf>
    <xf numFmtId="0" fontId="8" fillId="0" borderId="26" xfId="53" applyFont="1" applyFill="1" applyBorder="1" applyAlignment="1">
      <alignment horizontal="left" vertical="center" wrapText="1"/>
      <protection/>
    </xf>
    <xf numFmtId="171" fontId="8" fillId="0" borderId="10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/>
    </xf>
    <xf numFmtId="171" fontId="8" fillId="0" borderId="17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171" fontId="8" fillId="0" borderId="3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top" wrapText="1"/>
    </xf>
    <xf numFmtId="169" fontId="8" fillId="0" borderId="28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169" fontId="8" fillId="0" borderId="28" xfId="0" applyNumberFormat="1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171" fontId="8" fillId="0" borderId="3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6" xfId="42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10" fillId="0" borderId="26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6"/>
  <sheetViews>
    <sheetView tabSelected="1" view="pageBreakPreview" zoomScale="75" zoomScaleSheetLayoutView="75" zoomScalePageLayoutView="0" workbookViewId="0" topLeftCell="A1">
      <pane ySplit="7" topLeftCell="BM191" activePane="bottomLeft" state="frozen"/>
      <selection pane="topLeft" activeCell="A1" sqref="A1"/>
      <selection pane="bottomLeft" activeCell="K209" sqref="K209"/>
    </sheetView>
  </sheetViews>
  <sheetFormatPr defaultColWidth="9.00390625" defaultRowHeight="12.75"/>
  <cols>
    <col min="1" max="1" width="3.625" style="1" customWidth="1"/>
    <col min="2" max="2" width="22.25390625" style="53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375" style="1" hidden="1" customWidth="1"/>
    <col min="8" max="8" width="12.625" style="1" customWidth="1"/>
    <col min="9" max="9" width="10.375" style="1" customWidth="1"/>
    <col min="10" max="10" width="12.125" style="1" customWidth="1"/>
    <col min="11" max="11" width="11.375" style="1" customWidth="1"/>
    <col min="12" max="12" width="4.25390625" style="1" hidden="1" customWidth="1"/>
    <col min="13" max="13" width="7.625" style="1" customWidth="1"/>
    <col min="14" max="14" width="12.625" style="1" customWidth="1"/>
    <col min="15" max="15" width="10.375" style="1" customWidth="1"/>
    <col min="16" max="16" width="12.375" style="1" customWidth="1"/>
    <col min="17" max="17" width="10.375" style="1" customWidth="1"/>
    <col min="18" max="18" width="4.125" style="1" hidden="1" customWidth="1"/>
    <col min="19" max="19" width="7.00390625" style="1" customWidth="1"/>
    <col min="20" max="16384" width="9.125" style="1" customWidth="1"/>
  </cols>
  <sheetData>
    <row r="1" spans="1:19" ht="14.25">
      <c r="A1" s="177" t="s">
        <v>250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9"/>
    </row>
    <row r="2" spans="1:19" ht="14.25">
      <c r="A2" s="177" t="s">
        <v>254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9"/>
    </row>
    <row r="3" spans="1:19" ht="14.25">
      <c r="A3" s="177" t="s">
        <v>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9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178" t="s">
        <v>251</v>
      </c>
      <c r="B5" s="180" t="s">
        <v>164</v>
      </c>
      <c r="C5" s="183" t="s">
        <v>117</v>
      </c>
      <c r="D5" s="184"/>
      <c r="E5" s="184"/>
      <c r="F5" s="184"/>
      <c r="G5" s="185"/>
      <c r="H5" s="172" t="s">
        <v>18</v>
      </c>
      <c r="I5" s="173"/>
      <c r="J5" s="173"/>
      <c r="K5" s="173"/>
      <c r="L5" s="173"/>
      <c r="M5" s="174" t="s">
        <v>41</v>
      </c>
      <c r="N5" s="172" t="s">
        <v>19</v>
      </c>
      <c r="O5" s="173"/>
      <c r="P5" s="173"/>
      <c r="Q5" s="173"/>
      <c r="R5" s="173"/>
      <c r="S5" s="165" t="s">
        <v>41</v>
      </c>
    </row>
    <row r="6" spans="1:19" ht="18.75" customHeight="1">
      <c r="A6" s="179"/>
      <c r="B6" s="181"/>
      <c r="C6" s="169" t="s">
        <v>231</v>
      </c>
      <c r="D6" s="186" t="s">
        <v>252</v>
      </c>
      <c r="E6" s="187"/>
      <c r="F6" s="187"/>
      <c r="G6" s="188"/>
      <c r="H6" s="168" t="s">
        <v>231</v>
      </c>
      <c r="I6" s="170" t="s">
        <v>252</v>
      </c>
      <c r="J6" s="171"/>
      <c r="K6" s="171"/>
      <c r="L6" s="171"/>
      <c r="M6" s="175"/>
      <c r="N6" s="168" t="s">
        <v>231</v>
      </c>
      <c r="O6" s="170" t="s">
        <v>252</v>
      </c>
      <c r="P6" s="171"/>
      <c r="Q6" s="171"/>
      <c r="R6" s="171"/>
      <c r="S6" s="166"/>
    </row>
    <row r="7" spans="1:19" ht="75" customHeight="1" thickBot="1">
      <c r="A7" s="179"/>
      <c r="B7" s="182"/>
      <c r="C7" s="189"/>
      <c r="D7" s="12" t="s">
        <v>197</v>
      </c>
      <c r="E7" s="12" t="s">
        <v>198</v>
      </c>
      <c r="F7" s="12" t="s">
        <v>230</v>
      </c>
      <c r="G7" s="51" t="s">
        <v>249</v>
      </c>
      <c r="H7" s="169"/>
      <c r="I7" s="12" t="s">
        <v>197</v>
      </c>
      <c r="J7" s="12" t="s">
        <v>198</v>
      </c>
      <c r="K7" s="12" t="s">
        <v>248</v>
      </c>
      <c r="L7" s="12" t="s">
        <v>249</v>
      </c>
      <c r="M7" s="176"/>
      <c r="N7" s="169"/>
      <c r="O7" s="12" t="s">
        <v>197</v>
      </c>
      <c r="P7" s="12" t="s">
        <v>198</v>
      </c>
      <c r="Q7" s="12" t="s">
        <v>248</v>
      </c>
      <c r="R7" s="12" t="s">
        <v>249</v>
      </c>
      <c r="S7" s="167"/>
    </row>
    <row r="8" spans="1:19" s="25" customFormat="1" ht="15" customHeight="1" thickBot="1">
      <c r="A8" s="59" t="s">
        <v>232</v>
      </c>
      <c r="B8" s="58">
        <v>2</v>
      </c>
      <c r="C8" s="21">
        <v>3</v>
      </c>
      <c r="D8" s="22">
        <v>4</v>
      </c>
      <c r="E8" s="22">
        <v>5</v>
      </c>
      <c r="F8" s="20">
        <v>6</v>
      </c>
      <c r="G8" s="99">
        <v>7</v>
      </c>
      <c r="H8" s="21">
        <v>7</v>
      </c>
      <c r="I8" s="22">
        <v>8</v>
      </c>
      <c r="J8" s="22">
        <v>9</v>
      </c>
      <c r="K8" s="22">
        <v>10</v>
      </c>
      <c r="L8" s="22">
        <v>12</v>
      </c>
      <c r="M8" s="20">
        <v>11</v>
      </c>
      <c r="N8" s="21">
        <v>12</v>
      </c>
      <c r="O8" s="22">
        <v>13</v>
      </c>
      <c r="P8" s="22">
        <v>14</v>
      </c>
      <c r="Q8" s="22">
        <v>15</v>
      </c>
      <c r="R8" s="23">
        <v>18</v>
      </c>
      <c r="S8" s="24">
        <v>16</v>
      </c>
    </row>
    <row r="9" spans="1:19" s="123" customFormat="1" ht="132">
      <c r="A9" s="129" t="s">
        <v>232</v>
      </c>
      <c r="B9" s="130" t="s">
        <v>40</v>
      </c>
      <c r="C9" s="131">
        <f>C10+C13</f>
        <v>13758.991</v>
      </c>
      <c r="D9" s="132"/>
      <c r="E9" s="132"/>
      <c r="F9" s="133">
        <f>F10+F13</f>
        <v>13758.991</v>
      </c>
      <c r="G9" s="134"/>
      <c r="H9" s="131">
        <f>H10+H13</f>
        <v>9287.765000000001</v>
      </c>
      <c r="I9" s="132"/>
      <c r="J9" s="132"/>
      <c r="K9" s="132">
        <f>K10+K13</f>
        <v>9287.765000000001</v>
      </c>
      <c r="L9" s="135"/>
      <c r="M9" s="136">
        <f>H9/C9*100</f>
        <v>67.50324206186342</v>
      </c>
      <c r="N9" s="137">
        <f>P9+Q9</f>
        <v>8684.621</v>
      </c>
      <c r="O9" s="132"/>
      <c r="P9" s="132"/>
      <c r="Q9" s="132">
        <f>Q10+Q13</f>
        <v>8684.621</v>
      </c>
      <c r="R9" s="138"/>
      <c r="S9" s="139">
        <f>N9/C9*100</f>
        <v>63.119606663017656</v>
      </c>
    </row>
    <row r="10" spans="1:20" ht="36" hidden="1">
      <c r="A10" s="80" t="s">
        <v>259</v>
      </c>
      <c r="B10" s="86" t="s">
        <v>267</v>
      </c>
      <c r="C10" s="26">
        <f>C11+C12</f>
        <v>11965.475</v>
      </c>
      <c r="D10" s="27"/>
      <c r="E10" s="27"/>
      <c r="F10" s="100">
        <f>F11+F12</f>
        <v>11965.475</v>
      </c>
      <c r="G10" s="107"/>
      <c r="H10" s="26">
        <f>H11+H12</f>
        <v>8194.558</v>
      </c>
      <c r="I10" s="27"/>
      <c r="J10" s="27"/>
      <c r="K10" s="27">
        <f>K11+K12</f>
        <v>8194.558</v>
      </c>
      <c r="L10" s="13"/>
      <c r="M10" s="44">
        <f aca="true" t="shared" si="0" ref="M10:M74">H10/C10*100</f>
        <v>68.48502044423644</v>
      </c>
      <c r="N10" s="116">
        <f>N11+N12</f>
        <v>7731.563</v>
      </c>
      <c r="O10" s="27"/>
      <c r="P10" s="27"/>
      <c r="Q10" s="27">
        <f>Q11+Q12</f>
        <v>7731.563</v>
      </c>
      <c r="R10" s="14"/>
      <c r="S10" s="45">
        <f aca="true" t="shared" si="1" ref="S10:S74">N10/C10*100</f>
        <v>64.61559612134077</v>
      </c>
      <c r="T10" s="63"/>
    </row>
    <row r="11" spans="1:20" ht="36" hidden="1">
      <c r="A11" s="80" t="s">
        <v>232</v>
      </c>
      <c r="B11" s="87" t="s">
        <v>5</v>
      </c>
      <c r="C11" s="41">
        <f>E11+F11</f>
        <v>11408.465</v>
      </c>
      <c r="D11" s="42"/>
      <c r="E11" s="42"/>
      <c r="F11" s="101">
        <v>11408.465</v>
      </c>
      <c r="G11" s="108"/>
      <c r="H11" s="41">
        <f>J11+K11</f>
        <v>7993.287</v>
      </c>
      <c r="I11" s="42"/>
      <c r="J11" s="42"/>
      <c r="K11" s="42">
        <v>7993.287</v>
      </c>
      <c r="L11" s="43"/>
      <c r="M11" s="44">
        <f t="shared" si="0"/>
        <v>70.06452664753759</v>
      </c>
      <c r="N11" s="117">
        <f>Q11</f>
        <v>7530.293</v>
      </c>
      <c r="O11" s="42"/>
      <c r="P11" s="42"/>
      <c r="Q11" s="42">
        <v>7530.293</v>
      </c>
      <c r="R11" s="14"/>
      <c r="S11" s="45">
        <f t="shared" si="1"/>
        <v>66.00618926384925</v>
      </c>
      <c r="T11" s="63"/>
    </row>
    <row r="12" spans="1:20" ht="48" hidden="1">
      <c r="A12" s="80" t="s">
        <v>233</v>
      </c>
      <c r="B12" s="87" t="s">
        <v>255</v>
      </c>
      <c r="C12" s="41">
        <f>E12+F12</f>
        <v>557.01</v>
      </c>
      <c r="D12" s="42"/>
      <c r="E12" s="42"/>
      <c r="F12" s="101">
        <v>557.01</v>
      </c>
      <c r="G12" s="108"/>
      <c r="H12" s="41">
        <f>J12+K12</f>
        <v>201.271</v>
      </c>
      <c r="I12" s="42"/>
      <c r="J12" s="42"/>
      <c r="K12" s="42">
        <v>201.271</v>
      </c>
      <c r="L12" s="43"/>
      <c r="M12" s="44">
        <f t="shared" si="0"/>
        <v>36.13418071488842</v>
      </c>
      <c r="N12" s="117">
        <f>Q12</f>
        <v>201.27</v>
      </c>
      <c r="O12" s="42"/>
      <c r="P12" s="42"/>
      <c r="Q12" s="42">
        <v>201.27</v>
      </c>
      <c r="R12" s="14"/>
      <c r="S12" s="45">
        <f t="shared" si="1"/>
        <v>36.13400118489794</v>
      </c>
      <c r="T12" s="63"/>
    </row>
    <row r="13" spans="1:20" ht="144" hidden="1">
      <c r="A13" s="80" t="s">
        <v>260</v>
      </c>
      <c r="B13" s="86" t="s">
        <v>266</v>
      </c>
      <c r="C13" s="26">
        <f>C14</f>
        <v>1793.516</v>
      </c>
      <c r="D13" s="27"/>
      <c r="E13" s="42"/>
      <c r="F13" s="100">
        <f>F14</f>
        <v>1793.516</v>
      </c>
      <c r="G13" s="108"/>
      <c r="H13" s="26">
        <f>J13+K13</f>
        <v>1093.207</v>
      </c>
      <c r="I13" s="27"/>
      <c r="J13" s="27"/>
      <c r="K13" s="27">
        <f>K14</f>
        <v>1093.207</v>
      </c>
      <c r="L13" s="43"/>
      <c r="M13" s="44">
        <f t="shared" si="0"/>
        <v>60.95328951623515</v>
      </c>
      <c r="N13" s="116">
        <f>N14</f>
        <v>953.058</v>
      </c>
      <c r="O13" s="27"/>
      <c r="P13" s="42"/>
      <c r="Q13" s="27">
        <f>Q14</f>
        <v>953.058</v>
      </c>
      <c r="R13" s="14"/>
      <c r="S13" s="45">
        <f t="shared" si="1"/>
        <v>53.1390854611835</v>
      </c>
      <c r="T13" s="63"/>
    </row>
    <row r="14" spans="1:20" ht="72" hidden="1">
      <c r="A14" s="80" t="s">
        <v>232</v>
      </c>
      <c r="B14" s="87" t="s">
        <v>256</v>
      </c>
      <c r="C14" s="41">
        <f>E14+F14</f>
        <v>1793.516</v>
      </c>
      <c r="D14" s="42"/>
      <c r="E14" s="42"/>
      <c r="F14" s="101">
        <v>1793.516</v>
      </c>
      <c r="G14" s="108"/>
      <c r="H14" s="26">
        <f>J14+K14</f>
        <v>1093.207</v>
      </c>
      <c r="I14" s="42"/>
      <c r="J14" s="42"/>
      <c r="K14" s="42">
        <v>1093.207</v>
      </c>
      <c r="L14" s="43"/>
      <c r="M14" s="44">
        <f t="shared" si="0"/>
        <v>60.95328951623515</v>
      </c>
      <c r="N14" s="117">
        <f>P14+Q14</f>
        <v>953.058</v>
      </c>
      <c r="O14" s="42"/>
      <c r="P14" s="42"/>
      <c r="Q14" s="42">
        <v>953.058</v>
      </c>
      <c r="R14" s="14"/>
      <c r="S14" s="45">
        <f t="shared" si="1"/>
        <v>53.1390854611835</v>
      </c>
      <c r="T14" s="63"/>
    </row>
    <row r="15" spans="1:20" s="123" customFormat="1" ht="84">
      <c r="A15" s="140" t="s">
        <v>233</v>
      </c>
      <c r="B15" s="141" t="s">
        <v>139</v>
      </c>
      <c r="C15" s="142">
        <f>D15+E15+F15</f>
        <v>55013.6</v>
      </c>
      <c r="D15" s="42"/>
      <c r="E15" s="143">
        <f>E19</f>
        <v>1242.6</v>
      </c>
      <c r="F15" s="144">
        <f>F16+F20</f>
        <v>53771</v>
      </c>
      <c r="G15" s="108"/>
      <c r="H15" s="142">
        <f>I15+J15+K15</f>
        <v>32257.467</v>
      </c>
      <c r="I15" s="42"/>
      <c r="J15" s="143">
        <f>J19</f>
        <v>0</v>
      </c>
      <c r="K15" s="144">
        <f>K16+K20</f>
        <v>32257.467</v>
      </c>
      <c r="L15" s="43"/>
      <c r="M15" s="60">
        <f t="shared" si="0"/>
        <v>58.6354410545756</v>
      </c>
      <c r="N15" s="142">
        <f>O15+P15+Q15</f>
        <v>29295.535</v>
      </c>
      <c r="O15" s="42"/>
      <c r="P15" s="143">
        <f>P19</f>
        <v>0</v>
      </c>
      <c r="Q15" s="144">
        <f>Q16+Q20</f>
        <v>29295.535</v>
      </c>
      <c r="R15" s="14"/>
      <c r="S15" s="57">
        <f t="shared" si="1"/>
        <v>53.25144146174764</v>
      </c>
      <c r="T15" s="122"/>
    </row>
    <row r="16" spans="1:20" ht="120" hidden="1">
      <c r="A16" s="80" t="s">
        <v>270</v>
      </c>
      <c r="B16" s="86" t="s">
        <v>47</v>
      </c>
      <c r="C16" s="26">
        <f>F16</f>
        <v>2560</v>
      </c>
      <c r="D16" s="27"/>
      <c r="E16" s="27"/>
      <c r="F16" s="100">
        <f>F17+F18</f>
        <v>2560</v>
      </c>
      <c r="G16" s="108"/>
      <c r="H16" s="26">
        <f>K16</f>
        <v>1643.267</v>
      </c>
      <c r="I16" s="27"/>
      <c r="J16" s="27"/>
      <c r="K16" s="100">
        <f>K17+K18</f>
        <v>1643.267</v>
      </c>
      <c r="L16" s="13"/>
      <c r="M16" s="44">
        <f t="shared" si="0"/>
        <v>64.19011718750001</v>
      </c>
      <c r="N16" s="26">
        <f>Q16</f>
        <v>1493.267</v>
      </c>
      <c r="O16" s="27"/>
      <c r="P16" s="27"/>
      <c r="Q16" s="100">
        <f>Q17+Q18</f>
        <v>1493.267</v>
      </c>
      <c r="R16" s="15"/>
      <c r="S16" s="45">
        <f t="shared" si="1"/>
        <v>58.33074218750001</v>
      </c>
      <c r="T16" s="63"/>
    </row>
    <row r="17" spans="1:20" ht="60" hidden="1">
      <c r="A17" s="80" t="s">
        <v>232</v>
      </c>
      <c r="B17" s="88" t="s">
        <v>20</v>
      </c>
      <c r="C17" s="28">
        <f>F17</f>
        <v>2160</v>
      </c>
      <c r="D17" s="29"/>
      <c r="E17" s="30"/>
      <c r="F17" s="102">
        <v>2160</v>
      </c>
      <c r="G17" s="109"/>
      <c r="H17" s="28">
        <f>K17</f>
        <v>1351.892</v>
      </c>
      <c r="I17" s="29"/>
      <c r="J17" s="30"/>
      <c r="K17" s="102">
        <v>1351.892</v>
      </c>
      <c r="L17" s="14"/>
      <c r="M17" s="44">
        <f t="shared" si="0"/>
        <v>62.5875925925926</v>
      </c>
      <c r="N17" s="28">
        <f>Q17</f>
        <v>1351.892</v>
      </c>
      <c r="O17" s="29"/>
      <c r="P17" s="30"/>
      <c r="Q17" s="102">
        <v>1351.892</v>
      </c>
      <c r="R17" s="14"/>
      <c r="S17" s="45">
        <f t="shared" si="1"/>
        <v>62.5875925925926</v>
      </c>
      <c r="T17" s="63"/>
    </row>
    <row r="18" spans="1:20" ht="48" hidden="1">
      <c r="A18" s="80" t="s">
        <v>233</v>
      </c>
      <c r="B18" s="88" t="s">
        <v>140</v>
      </c>
      <c r="C18" s="28">
        <f>F18</f>
        <v>400</v>
      </c>
      <c r="D18" s="29"/>
      <c r="E18" s="30"/>
      <c r="F18" s="102">
        <v>400</v>
      </c>
      <c r="G18" s="109"/>
      <c r="H18" s="28">
        <f>K18</f>
        <v>291.375</v>
      </c>
      <c r="I18" s="29"/>
      <c r="J18" s="30"/>
      <c r="K18" s="102">
        <v>291.375</v>
      </c>
      <c r="L18" s="14"/>
      <c r="M18" s="44">
        <f t="shared" si="0"/>
        <v>72.84375</v>
      </c>
      <c r="N18" s="28">
        <f>Q18</f>
        <v>141.375</v>
      </c>
      <c r="O18" s="29"/>
      <c r="P18" s="30"/>
      <c r="Q18" s="102">
        <v>141.375</v>
      </c>
      <c r="R18" s="14"/>
      <c r="S18" s="45">
        <f t="shared" si="1"/>
        <v>35.34375</v>
      </c>
      <c r="T18" s="63"/>
    </row>
    <row r="19" spans="1:20" ht="84" hidden="1">
      <c r="A19" s="80" t="s">
        <v>234</v>
      </c>
      <c r="B19" s="88" t="s">
        <v>225</v>
      </c>
      <c r="C19" s="28">
        <f>E19</f>
        <v>1242.6</v>
      </c>
      <c r="D19" s="29"/>
      <c r="E19" s="29">
        <v>1242.6</v>
      </c>
      <c r="F19" s="102"/>
      <c r="G19" s="109"/>
      <c r="H19" s="28">
        <f>J19</f>
        <v>0</v>
      </c>
      <c r="I19" s="29"/>
      <c r="J19" s="29">
        <v>0</v>
      </c>
      <c r="K19" s="102"/>
      <c r="L19" s="14"/>
      <c r="M19" s="44"/>
      <c r="N19" s="28">
        <f>P19</f>
        <v>0</v>
      </c>
      <c r="O19" s="29"/>
      <c r="P19" s="29">
        <v>0</v>
      </c>
      <c r="Q19" s="102"/>
      <c r="R19" s="14"/>
      <c r="S19" s="45"/>
      <c r="T19" s="63"/>
    </row>
    <row r="20" spans="1:20" ht="54.75" customHeight="1" hidden="1">
      <c r="A20" s="80" t="s">
        <v>3</v>
      </c>
      <c r="B20" s="89" t="s">
        <v>265</v>
      </c>
      <c r="C20" s="31">
        <f>C21</f>
        <v>51211</v>
      </c>
      <c r="D20" s="32"/>
      <c r="E20" s="32"/>
      <c r="F20" s="103">
        <f>F21</f>
        <v>51211</v>
      </c>
      <c r="G20" s="110"/>
      <c r="H20" s="31">
        <f>H21</f>
        <v>30614.2</v>
      </c>
      <c r="I20" s="32"/>
      <c r="J20" s="32"/>
      <c r="K20" s="103">
        <f>K21</f>
        <v>30614.2</v>
      </c>
      <c r="L20" s="15"/>
      <c r="M20" s="44">
        <f t="shared" si="0"/>
        <v>59.78051590478608</v>
      </c>
      <c r="N20" s="31">
        <f>Q20</f>
        <v>27802.268</v>
      </c>
      <c r="O20" s="32"/>
      <c r="P20" s="32"/>
      <c r="Q20" s="103">
        <v>27802.268</v>
      </c>
      <c r="R20" s="15"/>
      <c r="S20" s="45">
        <f t="shared" si="1"/>
        <v>54.28964089746343</v>
      </c>
      <c r="T20" s="63"/>
    </row>
    <row r="21" spans="1:20" ht="72" hidden="1">
      <c r="A21" s="80" t="s">
        <v>232</v>
      </c>
      <c r="B21" s="88" t="s">
        <v>257</v>
      </c>
      <c r="C21" s="28">
        <f>F21</f>
        <v>51211</v>
      </c>
      <c r="D21" s="29"/>
      <c r="E21" s="29"/>
      <c r="F21" s="102">
        <v>51211</v>
      </c>
      <c r="G21" s="109"/>
      <c r="H21" s="28">
        <f>K21</f>
        <v>30614.2</v>
      </c>
      <c r="I21" s="29"/>
      <c r="J21" s="29"/>
      <c r="K21" s="102">
        <v>30614.2</v>
      </c>
      <c r="L21" s="14"/>
      <c r="M21" s="44">
        <f t="shared" si="0"/>
        <v>59.78051590478608</v>
      </c>
      <c r="N21" s="28">
        <f>Q21</f>
        <v>51211</v>
      </c>
      <c r="O21" s="29"/>
      <c r="P21" s="29"/>
      <c r="Q21" s="102">
        <v>51211</v>
      </c>
      <c r="R21" s="14"/>
      <c r="S21" s="45">
        <f t="shared" si="1"/>
        <v>100</v>
      </c>
      <c r="T21" s="63"/>
    </row>
    <row r="22" spans="1:20" s="123" customFormat="1" ht="84">
      <c r="A22" s="140" t="s">
        <v>234</v>
      </c>
      <c r="B22" s="145" t="s">
        <v>54</v>
      </c>
      <c r="C22" s="146">
        <f>C23+C27+C32+C36+C40</f>
        <v>213369.267</v>
      </c>
      <c r="D22" s="147"/>
      <c r="E22" s="147"/>
      <c r="F22" s="148">
        <f>F23+F27+F32+F36+F40</f>
        <v>213369.267</v>
      </c>
      <c r="G22" s="109"/>
      <c r="H22" s="146">
        <f>H23+H27+H32+H36+H40</f>
        <v>154610.355</v>
      </c>
      <c r="I22" s="147"/>
      <c r="J22" s="147"/>
      <c r="K22" s="147">
        <f>K23+K27+K32+K36+K40</f>
        <v>154610.355</v>
      </c>
      <c r="L22" s="149"/>
      <c r="M22" s="60">
        <f t="shared" si="0"/>
        <v>72.46139857620639</v>
      </c>
      <c r="N22" s="150">
        <f>N23+N27+N32+N36+N40</f>
        <v>139453.71</v>
      </c>
      <c r="O22" s="147"/>
      <c r="P22" s="147"/>
      <c r="Q22" s="147">
        <f>Q23+Q27+Q32+Q36+Q40</f>
        <v>139453.71</v>
      </c>
      <c r="R22" s="149"/>
      <c r="S22" s="57">
        <f t="shared" si="1"/>
        <v>65.35791773610957</v>
      </c>
      <c r="T22" s="122"/>
    </row>
    <row r="23" spans="1:20" ht="96" hidden="1">
      <c r="A23" s="80" t="s">
        <v>271</v>
      </c>
      <c r="B23" s="89" t="s">
        <v>258</v>
      </c>
      <c r="C23" s="31">
        <f>C24+C25+C26</f>
        <v>45565.314</v>
      </c>
      <c r="D23" s="32"/>
      <c r="E23" s="32"/>
      <c r="F23" s="103">
        <f>F24+F25+F26</f>
        <v>45565.314</v>
      </c>
      <c r="G23" s="110"/>
      <c r="H23" s="31">
        <f>H24+H25+H26</f>
        <v>33357.839</v>
      </c>
      <c r="I23" s="32"/>
      <c r="J23" s="32"/>
      <c r="K23" s="32">
        <f>K24+K25+K26</f>
        <v>33357.839</v>
      </c>
      <c r="L23" s="15"/>
      <c r="M23" s="44">
        <f t="shared" si="0"/>
        <v>73.20884258583185</v>
      </c>
      <c r="N23" s="119">
        <f>N24+N25+N26</f>
        <v>28490.933999999997</v>
      </c>
      <c r="O23" s="32"/>
      <c r="P23" s="32"/>
      <c r="Q23" s="32">
        <f>Q24+Q25+Q26</f>
        <v>28490.933999999997</v>
      </c>
      <c r="R23" s="14"/>
      <c r="S23" s="45">
        <f t="shared" si="1"/>
        <v>62.527680594936754</v>
      </c>
      <c r="T23" s="63"/>
    </row>
    <row r="24" spans="1:20" ht="96" hidden="1">
      <c r="A24" s="80" t="s">
        <v>232</v>
      </c>
      <c r="B24" s="151" t="s">
        <v>42</v>
      </c>
      <c r="C24" s="28">
        <f>F24+E24</f>
        <v>42427.404</v>
      </c>
      <c r="D24" s="29"/>
      <c r="E24" s="29"/>
      <c r="F24" s="102">
        <v>42427.404</v>
      </c>
      <c r="G24" s="109"/>
      <c r="H24" s="28">
        <f>K24+J24</f>
        <v>30812.839</v>
      </c>
      <c r="I24" s="29"/>
      <c r="J24" s="29"/>
      <c r="K24" s="29">
        <v>30812.839</v>
      </c>
      <c r="L24" s="14"/>
      <c r="M24" s="44">
        <f t="shared" si="0"/>
        <v>72.6248511457359</v>
      </c>
      <c r="N24" s="118">
        <f>Q24+P24</f>
        <v>26485.192</v>
      </c>
      <c r="O24" s="29"/>
      <c r="P24" s="29"/>
      <c r="Q24" s="29">
        <v>26485.192</v>
      </c>
      <c r="R24" s="14"/>
      <c r="S24" s="45">
        <f t="shared" si="1"/>
        <v>62.4247290736902</v>
      </c>
      <c r="T24" s="63"/>
    </row>
    <row r="25" spans="1:20" ht="96" hidden="1">
      <c r="A25" s="80" t="s">
        <v>233</v>
      </c>
      <c r="B25" s="151" t="s">
        <v>46</v>
      </c>
      <c r="C25" s="28">
        <f>F25</f>
        <v>65</v>
      </c>
      <c r="D25" s="29"/>
      <c r="E25" s="29"/>
      <c r="F25" s="102">
        <v>65</v>
      </c>
      <c r="G25" s="109"/>
      <c r="H25" s="28">
        <f>K25</f>
        <v>45</v>
      </c>
      <c r="I25" s="29"/>
      <c r="J25" s="29"/>
      <c r="K25" s="29">
        <v>45</v>
      </c>
      <c r="L25" s="14"/>
      <c r="M25" s="44">
        <f t="shared" si="0"/>
        <v>69.23076923076923</v>
      </c>
      <c r="N25" s="118">
        <f>Q25</f>
        <v>42.498</v>
      </c>
      <c r="O25" s="29"/>
      <c r="P25" s="29"/>
      <c r="Q25" s="29">
        <v>42.498</v>
      </c>
      <c r="R25" s="14"/>
      <c r="S25" s="45">
        <f t="shared" si="1"/>
        <v>65.38153846153845</v>
      </c>
      <c r="T25" s="63"/>
    </row>
    <row r="26" spans="1:20" ht="132" hidden="1">
      <c r="A26" s="80" t="s">
        <v>234</v>
      </c>
      <c r="B26" s="151" t="s">
        <v>55</v>
      </c>
      <c r="C26" s="28">
        <f>F26</f>
        <v>3072.91</v>
      </c>
      <c r="D26" s="29"/>
      <c r="E26" s="29"/>
      <c r="F26" s="102">
        <v>3072.91</v>
      </c>
      <c r="G26" s="109"/>
      <c r="H26" s="28">
        <f>K26</f>
        <v>2500</v>
      </c>
      <c r="I26" s="29"/>
      <c r="J26" s="29"/>
      <c r="K26" s="29">
        <v>2500</v>
      </c>
      <c r="L26" s="14"/>
      <c r="M26" s="44">
        <f t="shared" si="0"/>
        <v>81.35610870477821</v>
      </c>
      <c r="N26" s="118">
        <f>Q26</f>
        <v>1963.244</v>
      </c>
      <c r="O26" s="29"/>
      <c r="P26" s="29"/>
      <c r="Q26" s="29">
        <v>1963.244</v>
      </c>
      <c r="R26" s="14"/>
      <c r="S26" s="45">
        <f t="shared" si="1"/>
        <v>63.88875691120144</v>
      </c>
      <c r="T26" s="63"/>
    </row>
    <row r="27" spans="1:20" ht="48" hidden="1">
      <c r="A27" s="80" t="s">
        <v>4</v>
      </c>
      <c r="B27" s="89" t="s">
        <v>6</v>
      </c>
      <c r="C27" s="28">
        <f>C28+C29+C30+C31</f>
        <v>38412.462</v>
      </c>
      <c r="D27" s="29"/>
      <c r="E27" s="29"/>
      <c r="F27" s="102">
        <f>F28+F29+F30+F31</f>
        <v>38412.462</v>
      </c>
      <c r="G27" s="109"/>
      <c r="H27" s="28">
        <f>H28+H29+H30+H31</f>
        <v>26833.434</v>
      </c>
      <c r="I27" s="29"/>
      <c r="J27" s="29"/>
      <c r="K27" s="29">
        <f>K28+K29+K30+K31</f>
        <v>26833.434</v>
      </c>
      <c r="L27" s="14"/>
      <c r="M27" s="44">
        <f t="shared" si="0"/>
        <v>69.8560638992627</v>
      </c>
      <c r="N27" s="118">
        <f>N28+N29+N30+N31</f>
        <v>24282.597999999998</v>
      </c>
      <c r="O27" s="29"/>
      <c r="P27" s="29"/>
      <c r="Q27" s="29">
        <f>Q28+Q29+Q30+Q31</f>
        <v>24282.597999999998</v>
      </c>
      <c r="R27" s="14"/>
      <c r="S27" s="45">
        <f t="shared" si="1"/>
        <v>63.21541691339648</v>
      </c>
      <c r="T27" s="63"/>
    </row>
    <row r="28" spans="1:20" ht="48" hidden="1">
      <c r="A28" s="80" t="s">
        <v>232</v>
      </c>
      <c r="B28" s="88" t="s">
        <v>56</v>
      </c>
      <c r="C28" s="28">
        <f>E28+F28</f>
        <v>32496.582</v>
      </c>
      <c r="D28" s="29"/>
      <c r="E28" s="29"/>
      <c r="F28" s="102">
        <v>32496.582</v>
      </c>
      <c r="G28" s="109"/>
      <c r="H28" s="28">
        <f>J28+K28</f>
        <v>23648.362</v>
      </c>
      <c r="I28" s="29"/>
      <c r="J28" s="29"/>
      <c r="K28" s="29">
        <v>23648.362</v>
      </c>
      <c r="L28" s="14"/>
      <c r="M28" s="44">
        <f t="shared" si="0"/>
        <v>72.77184412809939</v>
      </c>
      <c r="N28" s="118">
        <f>P28+Q28</f>
        <v>21157.76</v>
      </c>
      <c r="O28" s="29"/>
      <c r="P28" s="29"/>
      <c r="Q28" s="29">
        <v>21157.76</v>
      </c>
      <c r="R28" s="14"/>
      <c r="S28" s="45">
        <f t="shared" si="1"/>
        <v>65.10764732118595</v>
      </c>
      <c r="T28" s="63"/>
    </row>
    <row r="29" spans="1:20" ht="36" hidden="1">
      <c r="A29" s="80" t="s">
        <v>233</v>
      </c>
      <c r="B29" s="88" t="s">
        <v>57</v>
      </c>
      <c r="C29" s="28">
        <f>F29</f>
        <v>549.58</v>
      </c>
      <c r="D29" s="34"/>
      <c r="E29" s="34"/>
      <c r="F29" s="104">
        <v>549.58</v>
      </c>
      <c r="G29" s="111"/>
      <c r="H29" s="28">
        <f>K29</f>
        <v>435.6</v>
      </c>
      <c r="I29" s="34"/>
      <c r="J29" s="34"/>
      <c r="K29" s="35">
        <v>435.6</v>
      </c>
      <c r="L29" s="16"/>
      <c r="M29" s="44">
        <f t="shared" si="0"/>
        <v>79.26052622002257</v>
      </c>
      <c r="N29" s="118">
        <f>Q29</f>
        <v>433.348</v>
      </c>
      <c r="O29" s="34"/>
      <c r="P29" s="34"/>
      <c r="Q29" s="35">
        <v>433.348</v>
      </c>
      <c r="R29" s="14"/>
      <c r="S29" s="45">
        <f t="shared" si="1"/>
        <v>78.85075876123585</v>
      </c>
      <c r="T29" s="63"/>
    </row>
    <row r="30" spans="1:20" ht="36" hidden="1">
      <c r="A30" s="80" t="s">
        <v>234</v>
      </c>
      <c r="B30" s="88" t="s">
        <v>58</v>
      </c>
      <c r="C30" s="28">
        <f>F30</f>
        <v>600</v>
      </c>
      <c r="D30" s="29"/>
      <c r="E30" s="29"/>
      <c r="F30" s="102">
        <v>600</v>
      </c>
      <c r="G30" s="109"/>
      <c r="H30" s="28">
        <f>K30</f>
        <v>300</v>
      </c>
      <c r="I30" s="29"/>
      <c r="J30" s="29"/>
      <c r="K30" s="29">
        <v>300</v>
      </c>
      <c r="L30" s="14"/>
      <c r="M30" s="44">
        <f t="shared" si="0"/>
        <v>50</v>
      </c>
      <c r="N30" s="118">
        <f>Q30</f>
        <v>300</v>
      </c>
      <c r="O30" s="29"/>
      <c r="P30" s="29"/>
      <c r="Q30" s="29">
        <v>300</v>
      </c>
      <c r="R30" s="14"/>
      <c r="S30" s="45">
        <f t="shared" si="1"/>
        <v>50</v>
      </c>
      <c r="T30" s="63"/>
    </row>
    <row r="31" spans="1:20" ht="72" hidden="1">
      <c r="A31" s="80" t="s">
        <v>241</v>
      </c>
      <c r="B31" s="88" t="s">
        <v>59</v>
      </c>
      <c r="C31" s="28">
        <f>E31+F31+D31</f>
        <v>4766.3</v>
      </c>
      <c r="D31" s="29"/>
      <c r="E31" s="29"/>
      <c r="F31" s="102">
        <v>4766.3</v>
      </c>
      <c r="G31" s="109"/>
      <c r="H31" s="28">
        <f>J31+K31+I31</f>
        <v>2449.472</v>
      </c>
      <c r="I31" s="29"/>
      <c r="J31" s="29"/>
      <c r="K31" s="29">
        <v>2449.472</v>
      </c>
      <c r="L31" s="14"/>
      <c r="M31" s="44">
        <f t="shared" si="0"/>
        <v>51.391477666114184</v>
      </c>
      <c r="N31" s="118">
        <f>P31+Q31+O31</f>
        <v>2391.49</v>
      </c>
      <c r="O31" s="29"/>
      <c r="P31" s="29"/>
      <c r="Q31" s="29">
        <v>2391.49</v>
      </c>
      <c r="R31" s="14"/>
      <c r="S31" s="45">
        <f t="shared" si="1"/>
        <v>50.17497849484924</v>
      </c>
      <c r="T31" s="63"/>
    </row>
    <row r="32" spans="1:20" ht="60" hidden="1">
      <c r="A32" s="80" t="s">
        <v>12</v>
      </c>
      <c r="B32" s="89" t="s">
        <v>262</v>
      </c>
      <c r="C32" s="31">
        <f>C33+C34+C35</f>
        <v>87043.41</v>
      </c>
      <c r="D32" s="32"/>
      <c r="E32" s="32"/>
      <c r="F32" s="103">
        <f>F33+F34+F35</f>
        <v>87043.41</v>
      </c>
      <c r="G32" s="110"/>
      <c r="H32" s="31">
        <f>H33+H34+H35</f>
        <v>63660.331999999995</v>
      </c>
      <c r="I32" s="32"/>
      <c r="J32" s="32"/>
      <c r="K32" s="32">
        <f>K33+K34+K35</f>
        <v>63660.331999999995</v>
      </c>
      <c r="L32" s="15"/>
      <c r="M32" s="44">
        <f t="shared" si="0"/>
        <v>73.13630290908868</v>
      </c>
      <c r="N32" s="119">
        <f>N33+N34+N35</f>
        <v>58321.073</v>
      </c>
      <c r="O32" s="32"/>
      <c r="P32" s="32"/>
      <c r="Q32" s="32">
        <f>Q33+Q34+Q35</f>
        <v>58321.073</v>
      </c>
      <c r="R32" s="14"/>
      <c r="S32" s="45">
        <f t="shared" si="1"/>
        <v>67.00228426253061</v>
      </c>
      <c r="T32" s="63"/>
    </row>
    <row r="33" spans="1:20" ht="96" hidden="1">
      <c r="A33" s="80" t="s">
        <v>232</v>
      </c>
      <c r="B33" s="151" t="s">
        <v>43</v>
      </c>
      <c r="C33" s="28">
        <f>F33+E33</f>
        <v>73756.138</v>
      </c>
      <c r="D33" s="29"/>
      <c r="E33" s="29"/>
      <c r="F33" s="102">
        <v>73756.138</v>
      </c>
      <c r="G33" s="109"/>
      <c r="H33" s="28">
        <f>K33+J33</f>
        <v>52620.312</v>
      </c>
      <c r="I33" s="29"/>
      <c r="J33" s="29"/>
      <c r="K33" s="29">
        <v>52620.312</v>
      </c>
      <c r="L33" s="14"/>
      <c r="M33" s="44">
        <f t="shared" si="0"/>
        <v>71.343637867807</v>
      </c>
      <c r="N33" s="118">
        <f>Q33+P33</f>
        <v>48321.085</v>
      </c>
      <c r="O33" s="29"/>
      <c r="P33" s="29"/>
      <c r="Q33" s="29">
        <v>48321.085</v>
      </c>
      <c r="R33" s="14"/>
      <c r="S33" s="45">
        <f t="shared" si="1"/>
        <v>65.51466265763534</v>
      </c>
      <c r="T33" s="63"/>
    </row>
    <row r="34" spans="1:20" ht="96" hidden="1">
      <c r="A34" s="80" t="s">
        <v>233</v>
      </c>
      <c r="B34" s="151" t="s">
        <v>44</v>
      </c>
      <c r="C34" s="28">
        <f>F34</f>
        <v>440.02</v>
      </c>
      <c r="D34" s="29"/>
      <c r="E34" s="29"/>
      <c r="F34" s="102">
        <v>440.02</v>
      </c>
      <c r="G34" s="109"/>
      <c r="H34" s="28">
        <f>K34</f>
        <v>440.02</v>
      </c>
      <c r="I34" s="29"/>
      <c r="J34" s="29"/>
      <c r="K34" s="29">
        <v>440.02</v>
      </c>
      <c r="L34" s="14"/>
      <c r="M34" s="44">
        <f t="shared" si="0"/>
        <v>100</v>
      </c>
      <c r="N34" s="118">
        <f>Q34</f>
        <v>434.46</v>
      </c>
      <c r="O34" s="29"/>
      <c r="P34" s="29"/>
      <c r="Q34" s="29">
        <v>434.46</v>
      </c>
      <c r="R34" s="14"/>
      <c r="S34" s="45">
        <f t="shared" si="1"/>
        <v>98.73642107176947</v>
      </c>
      <c r="T34" s="63"/>
    </row>
    <row r="35" spans="1:20" ht="120.75" customHeight="1" hidden="1">
      <c r="A35" s="80" t="s">
        <v>234</v>
      </c>
      <c r="B35" s="151" t="s">
        <v>60</v>
      </c>
      <c r="C35" s="28">
        <f>F35</f>
        <v>12847.252</v>
      </c>
      <c r="D35" s="29"/>
      <c r="E35" s="29"/>
      <c r="F35" s="102">
        <v>12847.252</v>
      </c>
      <c r="G35" s="109"/>
      <c r="H35" s="28">
        <f>K35</f>
        <v>10600</v>
      </c>
      <c r="I35" s="29"/>
      <c r="J35" s="29"/>
      <c r="K35" s="29">
        <v>10600</v>
      </c>
      <c r="L35" s="14"/>
      <c r="M35" s="44">
        <f t="shared" si="0"/>
        <v>82.50791686813646</v>
      </c>
      <c r="N35" s="118">
        <f>Q35</f>
        <v>9565.528</v>
      </c>
      <c r="O35" s="29"/>
      <c r="P35" s="29"/>
      <c r="Q35" s="29">
        <v>9565.528</v>
      </c>
      <c r="R35" s="14"/>
      <c r="S35" s="45">
        <f t="shared" si="1"/>
        <v>74.45582915319167</v>
      </c>
      <c r="T35" s="63"/>
    </row>
    <row r="36" spans="1:20" ht="84" hidden="1">
      <c r="A36" s="80" t="s">
        <v>21</v>
      </c>
      <c r="B36" s="89" t="s">
        <v>0</v>
      </c>
      <c r="C36" s="31">
        <f>C37+C38+C39</f>
        <v>41379.823</v>
      </c>
      <c r="D36" s="32"/>
      <c r="E36" s="32"/>
      <c r="F36" s="103">
        <f>F37+F38+F39</f>
        <v>41379.823</v>
      </c>
      <c r="G36" s="110"/>
      <c r="H36" s="31">
        <f>H37+H38+H39</f>
        <v>30038.006</v>
      </c>
      <c r="I36" s="32"/>
      <c r="J36" s="32"/>
      <c r="K36" s="32">
        <f>K37+K38+K39</f>
        <v>30038.006</v>
      </c>
      <c r="L36" s="15"/>
      <c r="M36" s="44">
        <f t="shared" si="0"/>
        <v>72.59094849197399</v>
      </c>
      <c r="N36" s="119">
        <f>N37+N38+N39</f>
        <v>27646.491</v>
      </c>
      <c r="O36" s="32"/>
      <c r="P36" s="32"/>
      <c r="Q36" s="32">
        <f>Q37+Q38+Q39</f>
        <v>27646.491</v>
      </c>
      <c r="R36" s="14"/>
      <c r="S36" s="45">
        <f t="shared" si="1"/>
        <v>66.8115255108752</v>
      </c>
      <c r="T36" s="63"/>
    </row>
    <row r="37" spans="1:20" ht="108" hidden="1">
      <c r="A37" s="80" t="s">
        <v>232</v>
      </c>
      <c r="B37" s="88" t="s">
        <v>61</v>
      </c>
      <c r="C37" s="28">
        <f>F37+E37</f>
        <v>34771.149</v>
      </c>
      <c r="D37" s="29"/>
      <c r="E37" s="29"/>
      <c r="F37" s="102">
        <v>34771.149</v>
      </c>
      <c r="G37" s="109"/>
      <c r="H37" s="28">
        <f>K37+J37</f>
        <v>24987.806</v>
      </c>
      <c r="I37" s="29"/>
      <c r="J37" s="29"/>
      <c r="K37" s="29">
        <v>24987.806</v>
      </c>
      <c r="L37" s="14"/>
      <c r="M37" s="44">
        <f t="shared" si="0"/>
        <v>71.86361888702615</v>
      </c>
      <c r="N37" s="118">
        <f>Q37+P37</f>
        <v>23105.442</v>
      </c>
      <c r="O37" s="29"/>
      <c r="P37" s="29"/>
      <c r="Q37" s="29">
        <v>23105.442</v>
      </c>
      <c r="R37" s="14"/>
      <c r="S37" s="45">
        <f t="shared" si="1"/>
        <v>66.45003879509417</v>
      </c>
      <c r="T37" s="63"/>
    </row>
    <row r="38" spans="1:20" ht="96" hidden="1">
      <c r="A38" s="80" t="s">
        <v>233</v>
      </c>
      <c r="B38" s="151" t="s">
        <v>62</v>
      </c>
      <c r="C38" s="28">
        <f>F38</f>
        <v>1425.926</v>
      </c>
      <c r="D38" s="29"/>
      <c r="E38" s="29"/>
      <c r="F38" s="102">
        <v>1425.926</v>
      </c>
      <c r="G38" s="109"/>
      <c r="H38" s="28">
        <f>K38</f>
        <v>950.2</v>
      </c>
      <c r="I38" s="29"/>
      <c r="J38" s="29"/>
      <c r="K38" s="29">
        <v>950.2</v>
      </c>
      <c r="L38" s="14"/>
      <c r="M38" s="44">
        <f t="shared" si="0"/>
        <v>66.63739913571953</v>
      </c>
      <c r="N38" s="118">
        <f>Q38</f>
        <v>886.149</v>
      </c>
      <c r="O38" s="29"/>
      <c r="P38" s="29"/>
      <c r="Q38" s="29">
        <v>886.149</v>
      </c>
      <c r="R38" s="14"/>
      <c r="S38" s="45">
        <f t="shared" si="1"/>
        <v>62.145511057376055</v>
      </c>
      <c r="T38" s="63"/>
    </row>
    <row r="39" spans="1:20" ht="138" customHeight="1" hidden="1">
      <c r="A39" s="80" t="s">
        <v>234</v>
      </c>
      <c r="B39" s="151" t="s">
        <v>45</v>
      </c>
      <c r="C39" s="28">
        <f>F39</f>
        <v>5182.748</v>
      </c>
      <c r="D39" s="29"/>
      <c r="E39" s="29"/>
      <c r="F39" s="102">
        <v>5182.748</v>
      </c>
      <c r="G39" s="109"/>
      <c r="H39" s="28">
        <f>K39</f>
        <v>4100</v>
      </c>
      <c r="I39" s="29"/>
      <c r="J39" s="29"/>
      <c r="K39" s="29">
        <v>4100</v>
      </c>
      <c r="L39" s="14"/>
      <c r="M39" s="44">
        <f t="shared" si="0"/>
        <v>79.10861187925788</v>
      </c>
      <c r="N39" s="118">
        <f>Q39</f>
        <v>3654.9</v>
      </c>
      <c r="O39" s="29"/>
      <c r="P39" s="29"/>
      <c r="Q39" s="29">
        <v>3654.9</v>
      </c>
      <c r="R39" s="14"/>
      <c r="S39" s="45">
        <f t="shared" si="1"/>
        <v>70.52050379451211</v>
      </c>
      <c r="T39" s="63"/>
    </row>
    <row r="40" spans="1:20" ht="42.75" customHeight="1" hidden="1">
      <c r="A40" s="80" t="s">
        <v>22</v>
      </c>
      <c r="B40" s="89" t="s">
        <v>264</v>
      </c>
      <c r="C40" s="31">
        <f>C41+C42+C43</f>
        <v>968.258</v>
      </c>
      <c r="D40" s="32"/>
      <c r="E40" s="32"/>
      <c r="F40" s="103">
        <f>F41+F42+F43</f>
        <v>968.258</v>
      </c>
      <c r="G40" s="110"/>
      <c r="H40" s="31">
        <f>H41+H42+H43</f>
        <v>720.744</v>
      </c>
      <c r="I40" s="32"/>
      <c r="J40" s="32"/>
      <c r="K40" s="32">
        <f>K41+K42+K43</f>
        <v>720.744</v>
      </c>
      <c r="L40" s="15"/>
      <c r="M40" s="44">
        <f t="shared" si="0"/>
        <v>74.43718513040946</v>
      </c>
      <c r="N40" s="119">
        <f>N41+N42+N43</f>
        <v>712.6139999999999</v>
      </c>
      <c r="O40" s="32"/>
      <c r="P40" s="32"/>
      <c r="Q40" s="32">
        <f>Q41+Q42+Q43</f>
        <v>712.6139999999999</v>
      </c>
      <c r="R40" s="14"/>
      <c r="S40" s="45">
        <f t="shared" si="1"/>
        <v>73.59753288896141</v>
      </c>
      <c r="T40" s="63"/>
    </row>
    <row r="41" spans="1:20" ht="96.75" customHeight="1" hidden="1">
      <c r="A41" s="80" t="s">
        <v>232</v>
      </c>
      <c r="B41" s="151" t="s">
        <v>63</v>
      </c>
      <c r="C41" s="28">
        <f>F41+E41</f>
        <v>852.72</v>
      </c>
      <c r="D41" s="29"/>
      <c r="E41" s="29"/>
      <c r="F41" s="102">
        <v>852.72</v>
      </c>
      <c r="G41" s="109"/>
      <c r="H41" s="28">
        <f>K41+J41</f>
        <v>632.744</v>
      </c>
      <c r="I41" s="29"/>
      <c r="J41" s="29"/>
      <c r="K41" s="29">
        <v>632.744</v>
      </c>
      <c r="L41" s="14"/>
      <c r="M41" s="44">
        <f t="shared" si="0"/>
        <v>74.20302092128718</v>
      </c>
      <c r="N41" s="118">
        <f>Q41+P41</f>
        <v>632.084</v>
      </c>
      <c r="O41" s="29"/>
      <c r="P41" s="29"/>
      <c r="Q41" s="29">
        <v>632.084</v>
      </c>
      <c r="R41" s="14"/>
      <c r="S41" s="45">
        <f t="shared" si="1"/>
        <v>74.12562154048221</v>
      </c>
      <c r="T41" s="63"/>
    </row>
    <row r="42" spans="1:20" ht="96.75" customHeight="1" hidden="1">
      <c r="A42" s="80" t="s">
        <v>233</v>
      </c>
      <c r="B42" s="151" t="s">
        <v>64</v>
      </c>
      <c r="C42" s="28">
        <f>F42</f>
        <v>8</v>
      </c>
      <c r="D42" s="29"/>
      <c r="E42" s="29"/>
      <c r="F42" s="102">
        <v>8</v>
      </c>
      <c r="G42" s="109"/>
      <c r="H42" s="28">
        <f>K42</f>
        <v>8</v>
      </c>
      <c r="I42" s="29"/>
      <c r="J42" s="29"/>
      <c r="K42" s="29">
        <v>8</v>
      </c>
      <c r="L42" s="14"/>
      <c r="M42" s="44">
        <f t="shared" si="0"/>
        <v>100</v>
      </c>
      <c r="N42" s="118">
        <f>Q42</f>
        <v>8</v>
      </c>
      <c r="O42" s="29"/>
      <c r="P42" s="29"/>
      <c r="Q42" s="29">
        <v>8</v>
      </c>
      <c r="R42" s="14"/>
      <c r="S42" s="45">
        <f t="shared" si="1"/>
        <v>100</v>
      </c>
      <c r="T42" s="63"/>
    </row>
    <row r="43" spans="1:20" ht="96.75" customHeight="1" hidden="1">
      <c r="A43" s="80" t="s">
        <v>234</v>
      </c>
      <c r="B43" s="151" t="s">
        <v>65</v>
      </c>
      <c r="C43" s="28">
        <f>F43</f>
        <v>107.538</v>
      </c>
      <c r="D43" s="29"/>
      <c r="E43" s="29"/>
      <c r="F43" s="102">
        <v>107.538</v>
      </c>
      <c r="G43" s="109"/>
      <c r="H43" s="28">
        <f>K43</f>
        <v>80</v>
      </c>
      <c r="I43" s="29"/>
      <c r="J43" s="29"/>
      <c r="K43" s="29">
        <v>80</v>
      </c>
      <c r="L43" s="14"/>
      <c r="M43" s="44">
        <f t="shared" si="0"/>
        <v>74.39230783536982</v>
      </c>
      <c r="N43" s="118">
        <f>Q43</f>
        <v>72.53</v>
      </c>
      <c r="O43" s="29"/>
      <c r="P43" s="29"/>
      <c r="Q43" s="29">
        <v>72.53</v>
      </c>
      <c r="R43" s="14"/>
      <c r="S43" s="45">
        <f t="shared" si="1"/>
        <v>67.44592609124217</v>
      </c>
      <c r="T43" s="63"/>
    </row>
    <row r="44" spans="1:22" s="127" customFormat="1" ht="172.5" customHeight="1">
      <c r="A44" s="140" t="s">
        <v>241</v>
      </c>
      <c r="B44" s="145" t="s">
        <v>129</v>
      </c>
      <c r="C44" s="146">
        <f>C45+C46+C47</f>
        <v>1399199.3954989999</v>
      </c>
      <c r="D44" s="147"/>
      <c r="E44" s="147">
        <f>E45+E46+E47</f>
        <v>1171956.4444990002</v>
      </c>
      <c r="F44" s="148">
        <f>F45+F46+F47</f>
        <v>227242.95100000003</v>
      </c>
      <c r="G44" s="152"/>
      <c r="H44" s="146">
        <f>H45+H46+H47</f>
        <v>999708.538</v>
      </c>
      <c r="I44" s="147"/>
      <c r="J44" s="147">
        <f>J45+J46+J47</f>
        <v>826568.547</v>
      </c>
      <c r="K44" s="147">
        <f>K45+K46+K47</f>
        <v>173139.99099999998</v>
      </c>
      <c r="L44" s="149"/>
      <c r="M44" s="60">
        <f t="shared" si="0"/>
        <v>71.44861134273657</v>
      </c>
      <c r="N44" s="150">
        <f>N45+N46+N47</f>
        <v>999708.538</v>
      </c>
      <c r="O44" s="147"/>
      <c r="P44" s="147">
        <f>P45+P46+P47</f>
        <v>826568.547</v>
      </c>
      <c r="Q44" s="147">
        <f>Q45+Q46+Q47</f>
        <v>173139.99099999998</v>
      </c>
      <c r="R44" s="149"/>
      <c r="S44" s="57">
        <f t="shared" si="1"/>
        <v>71.44861134273657</v>
      </c>
      <c r="T44" s="125"/>
      <c r="U44" s="126">
        <f aca="true" t="shared" si="2" ref="U44:V47">J44/E44</f>
        <v>0.7052894763109988</v>
      </c>
      <c r="V44" s="126">
        <f t="shared" si="2"/>
        <v>0.7619157832534922</v>
      </c>
    </row>
    <row r="45" spans="1:22" ht="138" customHeight="1" hidden="1">
      <c r="A45" s="80" t="s">
        <v>25</v>
      </c>
      <c r="B45" s="89" t="s">
        <v>235</v>
      </c>
      <c r="C45" s="28">
        <f>E45+F45</f>
        <v>695864.182</v>
      </c>
      <c r="D45" s="29"/>
      <c r="E45" s="29">
        <v>562325.305</v>
      </c>
      <c r="F45" s="102">
        <v>133538.877</v>
      </c>
      <c r="G45" s="109"/>
      <c r="H45" s="28">
        <f>J45+K45</f>
        <v>510434.94999999995</v>
      </c>
      <c r="I45" s="29"/>
      <c r="J45" s="29">
        <v>406384.959</v>
      </c>
      <c r="K45" s="29">
        <v>104049.991</v>
      </c>
      <c r="L45" s="14"/>
      <c r="M45" s="44">
        <f t="shared" si="0"/>
        <v>73.35266898390238</v>
      </c>
      <c r="N45" s="118">
        <f>P45+Q45</f>
        <v>510434.94999999995</v>
      </c>
      <c r="O45" s="29"/>
      <c r="P45" s="29">
        <v>406384.959</v>
      </c>
      <c r="Q45" s="29">
        <v>104049.991</v>
      </c>
      <c r="R45" s="14"/>
      <c r="S45" s="45">
        <f t="shared" si="1"/>
        <v>73.35266898390238</v>
      </c>
      <c r="T45" s="63"/>
      <c r="U45" s="64">
        <f t="shared" si="2"/>
        <v>0.722686593305631</v>
      </c>
      <c r="V45" s="64">
        <f t="shared" si="2"/>
        <v>0.779173775738731</v>
      </c>
    </row>
    <row r="46" spans="1:22" ht="144" hidden="1">
      <c r="A46" s="80" t="s">
        <v>26</v>
      </c>
      <c r="B46" s="89" t="s">
        <v>239</v>
      </c>
      <c r="C46" s="28">
        <f>E46+F46</f>
        <v>562164.9060000001</v>
      </c>
      <c r="D46" s="29"/>
      <c r="E46" s="29">
        <v>501614.318</v>
      </c>
      <c r="F46" s="102">
        <v>60550.588</v>
      </c>
      <c r="G46" s="109"/>
      <c r="H46" s="28">
        <f>J46+K46</f>
        <v>388831.629</v>
      </c>
      <c r="I46" s="29"/>
      <c r="J46" s="29">
        <v>343491.629</v>
      </c>
      <c r="K46" s="29">
        <v>45340</v>
      </c>
      <c r="L46" s="14"/>
      <c r="M46" s="44">
        <f t="shared" si="0"/>
        <v>69.16682718006591</v>
      </c>
      <c r="N46" s="118">
        <f>P46+Q46</f>
        <v>388831.629</v>
      </c>
      <c r="O46" s="29"/>
      <c r="P46" s="29">
        <v>343491.629</v>
      </c>
      <c r="Q46" s="29">
        <v>45340</v>
      </c>
      <c r="R46" s="14"/>
      <c r="S46" s="45">
        <f t="shared" si="1"/>
        <v>69.16682718006591</v>
      </c>
      <c r="T46" s="63"/>
      <c r="U46" s="64">
        <f t="shared" si="2"/>
        <v>0.6847723772510018</v>
      </c>
      <c r="V46" s="64">
        <f t="shared" si="2"/>
        <v>0.7487953709053989</v>
      </c>
    </row>
    <row r="47" spans="1:22" ht="81.75" customHeight="1" hidden="1">
      <c r="A47" s="80" t="s">
        <v>229</v>
      </c>
      <c r="B47" s="89" t="s">
        <v>240</v>
      </c>
      <c r="C47" s="28">
        <f>E47+F47</f>
        <v>141170.307499</v>
      </c>
      <c r="D47" s="29"/>
      <c r="E47" s="29">
        <v>108016.821499</v>
      </c>
      <c r="F47" s="102">
        <v>33153.486</v>
      </c>
      <c r="G47" s="109"/>
      <c r="H47" s="28">
        <f>J47+K47</f>
        <v>100441.959</v>
      </c>
      <c r="I47" s="29"/>
      <c r="J47" s="29">
        <v>76691.959</v>
      </c>
      <c r="K47" s="29">
        <v>23750</v>
      </c>
      <c r="L47" s="14"/>
      <c r="M47" s="44">
        <f t="shared" si="0"/>
        <v>71.14949367147302</v>
      </c>
      <c r="N47" s="118">
        <f>P47+Q47</f>
        <v>100441.959</v>
      </c>
      <c r="O47" s="29"/>
      <c r="P47" s="29">
        <v>76691.959</v>
      </c>
      <c r="Q47" s="29">
        <v>23750</v>
      </c>
      <c r="R47" s="14"/>
      <c r="S47" s="45">
        <f t="shared" si="1"/>
        <v>71.14949367147302</v>
      </c>
      <c r="T47" s="63"/>
      <c r="U47" s="64">
        <f t="shared" si="2"/>
        <v>0.7100001456783285</v>
      </c>
      <c r="V47" s="64">
        <f t="shared" si="2"/>
        <v>0.716365090536784</v>
      </c>
    </row>
    <row r="48" spans="1:20" s="123" customFormat="1" ht="108">
      <c r="A48" s="140" t="s">
        <v>263</v>
      </c>
      <c r="B48" s="145" t="s">
        <v>122</v>
      </c>
      <c r="C48" s="146">
        <f>C49+C52+C55+C57+C59+C63</f>
        <v>199189.00600000002</v>
      </c>
      <c r="D48" s="147"/>
      <c r="E48" s="147">
        <f>E49+E52+E55+E57+E59+E63</f>
        <v>942.5</v>
      </c>
      <c r="F48" s="148">
        <f>F49+F52+F55+F57+F59+F63</f>
        <v>198246.50600000002</v>
      </c>
      <c r="G48" s="152"/>
      <c r="H48" s="146">
        <f>H49+H52+H55+H57+H59+H63</f>
        <v>154842.39099999997</v>
      </c>
      <c r="I48" s="147"/>
      <c r="J48" s="147">
        <f>J49+J52+J55+J57+J59+J63</f>
        <v>942.2220000000001</v>
      </c>
      <c r="K48" s="148">
        <f>K49+K52+K55+K57+K59+K63</f>
        <v>153900.169</v>
      </c>
      <c r="L48" s="149"/>
      <c r="M48" s="60">
        <f>H48/C48*100</f>
        <v>77.73641432800761</v>
      </c>
      <c r="N48" s="146">
        <f>N49+N52+N55+N57+N59+N63</f>
        <v>134027.467</v>
      </c>
      <c r="O48" s="147"/>
      <c r="P48" s="147">
        <f>P49+P52+P55+P57+P59+P63</f>
        <v>99.022</v>
      </c>
      <c r="Q48" s="148">
        <f>Q49+Q52+Q55+Q57+Q59+Q63</f>
        <v>133928.445</v>
      </c>
      <c r="R48" s="14"/>
      <c r="S48" s="57">
        <f t="shared" si="1"/>
        <v>67.28657855745311</v>
      </c>
      <c r="T48" s="122"/>
    </row>
    <row r="49" spans="1:20" ht="100.5" customHeight="1" hidden="1">
      <c r="A49" s="80" t="s">
        <v>13</v>
      </c>
      <c r="B49" s="89" t="s">
        <v>161</v>
      </c>
      <c r="C49" s="28">
        <f>C50+C51</f>
        <v>118514.545</v>
      </c>
      <c r="D49" s="29"/>
      <c r="E49" s="29"/>
      <c r="F49" s="102">
        <f>F50+F51</f>
        <v>118514.545</v>
      </c>
      <c r="G49" s="109"/>
      <c r="H49" s="28">
        <f>H50+H51</f>
        <v>95566.22099999999</v>
      </c>
      <c r="I49" s="29"/>
      <c r="J49" s="29"/>
      <c r="K49" s="102">
        <f>K50+K51</f>
        <v>95566.22099999999</v>
      </c>
      <c r="L49" s="14"/>
      <c r="M49" s="44">
        <f t="shared" si="0"/>
        <v>80.63670244019416</v>
      </c>
      <c r="N49" s="28">
        <f>N50+N51</f>
        <v>83443.26000000001</v>
      </c>
      <c r="O49" s="29"/>
      <c r="P49" s="29"/>
      <c r="Q49" s="102">
        <f>Q50+Q51</f>
        <v>83443.26000000001</v>
      </c>
      <c r="R49" s="14"/>
      <c r="S49" s="45">
        <f t="shared" si="1"/>
        <v>70.40761115017571</v>
      </c>
      <c r="T49" s="63"/>
    </row>
    <row r="50" spans="1:20" ht="111.75" customHeight="1" hidden="1">
      <c r="A50" s="80" t="s">
        <v>232</v>
      </c>
      <c r="B50" s="88" t="s">
        <v>173</v>
      </c>
      <c r="C50" s="28">
        <f>F50</f>
        <v>108459.825</v>
      </c>
      <c r="D50" s="29"/>
      <c r="E50" s="29"/>
      <c r="F50" s="102">
        <v>108459.825</v>
      </c>
      <c r="G50" s="109"/>
      <c r="H50" s="28">
        <f>K50</f>
        <v>87941.472</v>
      </c>
      <c r="I50" s="29"/>
      <c r="J50" s="29"/>
      <c r="K50" s="102">
        <v>87941.472</v>
      </c>
      <c r="L50" s="14"/>
      <c r="M50" s="44">
        <f t="shared" si="0"/>
        <v>81.08207071143624</v>
      </c>
      <c r="N50" s="28">
        <f>Q50</f>
        <v>76116.384</v>
      </c>
      <c r="O50" s="29"/>
      <c r="P50" s="29"/>
      <c r="Q50" s="102">
        <v>76116.384</v>
      </c>
      <c r="R50" s="14"/>
      <c r="S50" s="45">
        <f t="shared" si="1"/>
        <v>70.17933506715505</v>
      </c>
      <c r="T50" s="63"/>
    </row>
    <row r="51" spans="1:20" ht="138" customHeight="1" hidden="1">
      <c r="A51" s="80" t="s">
        <v>233</v>
      </c>
      <c r="B51" s="88" t="s">
        <v>166</v>
      </c>
      <c r="C51" s="28">
        <f>F51</f>
        <v>10054.72</v>
      </c>
      <c r="D51" s="29"/>
      <c r="E51" s="29"/>
      <c r="F51" s="102">
        <v>10054.72</v>
      </c>
      <c r="G51" s="109"/>
      <c r="H51" s="28">
        <f>K51</f>
        <v>7624.749</v>
      </c>
      <c r="I51" s="29"/>
      <c r="J51" s="29"/>
      <c r="K51" s="102">
        <v>7624.749</v>
      </c>
      <c r="L51" s="14"/>
      <c r="M51" s="44">
        <f t="shared" si="0"/>
        <v>75.83253437191686</v>
      </c>
      <c r="N51" s="28">
        <f>Q51</f>
        <v>7326.876</v>
      </c>
      <c r="O51" s="29"/>
      <c r="P51" s="29"/>
      <c r="Q51" s="102">
        <v>7326.876</v>
      </c>
      <c r="R51" s="14"/>
      <c r="S51" s="45">
        <f t="shared" si="1"/>
        <v>72.87001527640751</v>
      </c>
      <c r="T51" s="63"/>
    </row>
    <row r="52" spans="1:20" ht="108" customHeight="1" hidden="1">
      <c r="A52" s="80" t="s">
        <v>14</v>
      </c>
      <c r="B52" s="89" t="s">
        <v>69</v>
      </c>
      <c r="C52" s="31">
        <f>C53+C54</f>
        <v>38240.122</v>
      </c>
      <c r="D52" s="32"/>
      <c r="E52" s="32">
        <f>E53+E54</f>
        <v>843.2</v>
      </c>
      <c r="F52" s="103">
        <f>F53+F54</f>
        <v>37396.922</v>
      </c>
      <c r="G52" s="110"/>
      <c r="H52" s="31">
        <f>H53+H54</f>
        <v>28335.237999999998</v>
      </c>
      <c r="I52" s="32"/>
      <c r="J52" s="32">
        <f>J53+J54</f>
        <v>843.2</v>
      </c>
      <c r="K52" s="103">
        <f>K53+K54</f>
        <v>27492.038</v>
      </c>
      <c r="L52" s="15"/>
      <c r="M52" s="44">
        <f t="shared" si="0"/>
        <v>74.09818933109051</v>
      </c>
      <c r="N52" s="31">
        <f>N53+N54</f>
        <v>25097.542</v>
      </c>
      <c r="O52" s="32"/>
      <c r="P52" s="32">
        <f>P53+P54</f>
        <v>0</v>
      </c>
      <c r="Q52" s="103">
        <f>Q53+Q54</f>
        <v>25097.542</v>
      </c>
      <c r="R52" s="14"/>
      <c r="S52" s="45">
        <f t="shared" si="1"/>
        <v>65.63143810053744</v>
      </c>
      <c r="T52" s="63"/>
    </row>
    <row r="53" spans="1:20" ht="108" hidden="1">
      <c r="A53" s="80" t="s">
        <v>232</v>
      </c>
      <c r="B53" s="88" t="s">
        <v>53</v>
      </c>
      <c r="C53" s="28">
        <f>F53</f>
        <v>32390.022</v>
      </c>
      <c r="D53" s="29"/>
      <c r="E53" s="29"/>
      <c r="F53" s="102">
        <v>32390.022</v>
      </c>
      <c r="G53" s="109"/>
      <c r="H53" s="28">
        <f>K53</f>
        <v>22676.638</v>
      </c>
      <c r="I53" s="29"/>
      <c r="J53" s="29"/>
      <c r="K53" s="102">
        <v>22676.638</v>
      </c>
      <c r="L53" s="14"/>
      <c r="M53" s="44">
        <f t="shared" si="0"/>
        <v>70.01118430855033</v>
      </c>
      <c r="N53" s="28">
        <f>Q53</f>
        <v>21252.142</v>
      </c>
      <c r="O53" s="29"/>
      <c r="P53" s="29"/>
      <c r="Q53" s="102">
        <v>21252.142</v>
      </c>
      <c r="R53" s="14"/>
      <c r="S53" s="45">
        <f t="shared" si="1"/>
        <v>65.61323731116947</v>
      </c>
      <c r="T53" s="63"/>
    </row>
    <row r="54" spans="1:20" ht="193.5" customHeight="1" hidden="1">
      <c r="A54" s="80" t="s">
        <v>233</v>
      </c>
      <c r="B54" s="88" t="s">
        <v>52</v>
      </c>
      <c r="C54" s="28">
        <f>E54+F54</f>
        <v>5850.099999999999</v>
      </c>
      <c r="D54" s="29"/>
      <c r="E54" s="29">
        <v>843.2</v>
      </c>
      <c r="F54" s="102">
        <v>5006.9</v>
      </c>
      <c r="G54" s="109"/>
      <c r="H54" s="28">
        <f>J54+K54</f>
        <v>5658.599999999999</v>
      </c>
      <c r="I54" s="29"/>
      <c r="J54" s="29">
        <v>843.2</v>
      </c>
      <c r="K54" s="102">
        <v>4815.4</v>
      </c>
      <c r="L54" s="14"/>
      <c r="M54" s="44">
        <f t="shared" si="0"/>
        <v>96.72655168287721</v>
      </c>
      <c r="N54" s="28">
        <f>P54+Q54</f>
        <v>3845.4</v>
      </c>
      <c r="O54" s="29"/>
      <c r="P54" s="29">
        <v>0</v>
      </c>
      <c r="Q54" s="102">
        <v>3845.4</v>
      </c>
      <c r="R54" s="14"/>
      <c r="S54" s="45">
        <f t="shared" si="1"/>
        <v>65.732209705817</v>
      </c>
      <c r="T54" s="63"/>
    </row>
    <row r="55" spans="1:20" ht="54" customHeight="1" hidden="1">
      <c r="A55" s="80" t="s">
        <v>23</v>
      </c>
      <c r="B55" s="89" t="s">
        <v>124</v>
      </c>
      <c r="C55" s="31">
        <f>C56</f>
        <v>3078.053</v>
      </c>
      <c r="D55" s="32"/>
      <c r="E55" s="32"/>
      <c r="F55" s="103">
        <f>F56</f>
        <v>3078.053</v>
      </c>
      <c r="G55" s="110"/>
      <c r="H55" s="31">
        <f>H56</f>
        <v>2556.844</v>
      </c>
      <c r="I55" s="32"/>
      <c r="J55" s="32"/>
      <c r="K55" s="103">
        <f>K56</f>
        <v>2556.844</v>
      </c>
      <c r="L55" s="15"/>
      <c r="M55" s="44">
        <f t="shared" si="0"/>
        <v>83.06692574819212</v>
      </c>
      <c r="N55" s="31">
        <f>N56</f>
        <v>2157.736</v>
      </c>
      <c r="O55" s="32"/>
      <c r="P55" s="32"/>
      <c r="Q55" s="103">
        <f>Q56</f>
        <v>2157.736</v>
      </c>
      <c r="R55" s="14"/>
      <c r="S55" s="45">
        <f t="shared" si="1"/>
        <v>70.10067727878629</v>
      </c>
      <c r="T55" s="63"/>
    </row>
    <row r="56" spans="1:20" ht="72" customHeight="1" hidden="1">
      <c r="A56" s="80" t="s">
        <v>232</v>
      </c>
      <c r="B56" s="88" t="s">
        <v>167</v>
      </c>
      <c r="C56" s="28">
        <f>F56</f>
        <v>3078.053</v>
      </c>
      <c r="D56" s="29"/>
      <c r="E56" s="29"/>
      <c r="F56" s="102">
        <v>3078.053</v>
      </c>
      <c r="G56" s="109"/>
      <c r="H56" s="28">
        <f>K56</f>
        <v>2556.844</v>
      </c>
      <c r="I56" s="29"/>
      <c r="J56" s="29"/>
      <c r="K56" s="102">
        <v>2556.844</v>
      </c>
      <c r="L56" s="14"/>
      <c r="M56" s="44">
        <f t="shared" si="0"/>
        <v>83.06692574819212</v>
      </c>
      <c r="N56" s="28">
        <f>Q56</f>
        <v>2157.736</v>
      </c>
      <c r="O56" s="29"/>
      <c r="P56" s="29"/>
      <c r="Q56" s="102">
        <v>2157.736</v>
      </c>
      <c r="R56" s="14"/>
      <c r="S56" s="45">
        <f t="shared" si="1"/>
        <v>70.10067727878629</v>
      </c>
      <c r="T56" s="63"/>
    </row>
    <row r="57" spans="1:20" ht="75" customHeight="1" hidden="1">
      <c r="A57" s="80" t="s">
        <v>24</v>
      </c>
      <c r="B57" s="89" t="s">
        <v>168</v>
      </c>
      <c r="C57" s="31">
        <f>C58</f>
        <v>205.372</v>
      </c>
      <c r="D57" s="32"/>
      <c r="E57" s="32"/>
      <c r="F57" s="103">
        <f>F58</f>
        <v>205.372</v>
      </c>
      <c r="G57" s="110"/>
      <c r="H57" s="31">
        <f>H58</f>
        <v>60</v>
      </c>
      <c r="I57" s="32"/>
      <c r="J57" s="32"/>
      <c r="K57" s="103">
        <f>K58</f>
        <v>60</v>
      </c>
      <c r="L57" s="15"/>
      <c r="M57" s="44">
        <f t="shared" si="0"/>
        <v>29.21527764252186</v>
      </c>
      <c r="N57" s="31">
        <f>N58</f>
        <v>0</v>
      </c>
      <c r="O57" s="32"/>
      <c r="P57" s="32"/>
      <c r="Q57" s="103">
        <f>Q58</f>
        <v>0</v>
      </c>
      <c r="R57" s="14"/>
      <c r="S57" s="45">
        <f t="shared" si="1"/>
        <v>0</v>
      </c>
      <c r="T57" s="63"/>
    </row>
    <row r="58" spans="1:20" ht="90" customHeight="1" hidden="1">
      <c r="A58" s="80" t="s">
        <v>232</v>
      </c>
      <c r="B58" s="88" t="s">
        <v>169</v>
      </c>
      <c r="C58" s="28">
        <f>F58</f>
        <v>205.372</v>
      </c>
      <c r="D58" s="29"/>
      <c r="E58" s="29"/>
      <c r="F58" s="102">
        <v>205.372</v>
      </c>
      <c r="G58" s="109"/>
      <c r="H58" s="28">
        <f>K58</f>
        <v>60</v>
      </c>
      <c r="I58" s="29"/>
      <c r="J58" s="29"/>
      <c r="K58" s="102">
        <v>60</v>
      </c>
      <c r="L58" s="14"/>
      <c r="M58" s="44">
        <f t="shared" si="0"/>
        <v>29.21527764252186</v>
      </c>
      <c r="N58" s="28">
        <f>Q58</f>
        <v>0</v>
      </c>
      <c r="O58" s="29"/>
      <c r="P58" s="29"/>
      <c r="Q58" s="102">
        <v>0</v>
      </c>
      <c r="R58" s="14"/>
      <c r="S58" s="45">
        <f t="shared" si="1"/>
        <v>0</v>
      </c>
      <c r="T58" s="63"/>
    </row>
    <row r="59" spans="1:20" ht="54.75" customHeight="1" hidden="1">
      <c r="A59" s="80" t="s">
        <v>33</v>
      </c>
      <c r="B59" s="89" t="s">
        <v>34</v>
      </c>
      <c r="C59" s="28">
        <f>C60+C62+C61</f>
        <v>31886.64</v>
      </c>
      <c r="D59" s="29"/>
      <c r="E59" s="29">
        <f>E60+E62</f>
        <v>99.3</v>
      </c>
      <c r="F59" s="102">
        <f>F60+F62+F61</f>
        <v>31787.34</v>
      </c>
      <c r="G59" s="109"/>
      <c r="H59" s="28">
        <f>H60+H62+H61</f>
        <v>22779.126</v>
      </c>
      <c r="I59" s="29"/>
      <c r="J59" s="29">
        <f>J60+J62</f>
        <v>99.022</v>
      </c>
      <c r="K59" s="102">
        <f>K60+K62+K61</f>
        <v>22680.104</v>
      </c>
      <c r="L59" s="14"/>
      <c r="M59" s="44">
        <f t="shared" si="0"/>
        <v>71.43783728859485</v>
      </c>
      <c r="N59" s="28">
        <f>N60+N62+N61</f>
        <v>20206.571</v>
      </c>
      <c r="O59" s="29"/>
      <c r="P59" s="29">
        <f>P60+P62</f>
        <v>99.022</v>
      </c>
      <c r="Q59" s="102">
        <f>Q60+Q62+Q61</f>
        <v>20107.549</v>
      </c>
      <c r="R59" s="14"/>
      <c r="S59" s="45">
        <f t="shared" si="1"/>
        <v>63.37002268034513</v>
      </c>
      <c r="T59" s="63"/>
    </row>
    <row r="60" spans="1:20" ht="180" hidden="1">
      <c r="A60" s="80" t="s">
        <v>232</v>
      </c>
      <c r="B60" s="88" t="s">
        <v>170</v>
      </c>
      <c r="C60" s="28">
        <f>E60+F60</f>
        <v>9671.427</v>
      </c>
      <c r="D60" s="29"/>
      <c r="E60" s="29">
        <v>99.3</v>
      </c>
      <c r="F60" s="102">
        <v>9572.127</v>
      </c>
      <c r="G60" s="109"/>
      <c r="H60" s="28">
        <f>J60+K60</f>
        <v>7800.92</v>
      </c>
      <c r="I60" s="29"/>
      <c r="J60" s="29">
        <v>99.022</v>
      </c>
      <c r="K60" s="102">
        <v>7701.898</v>
      </c>
      <c r="L60" s="14"/>
      <c r="M60" s="44">
        <f t="shared" si="0"/>
        <v>80.65945180581934</v>
      </c>
      <c r="N60" s="28">
        <f>P60+Q60</f>
        <v>6765.989</v>
      </c>
      <c r="O60" s="29"/>
      <c r="P60" s="29">
        <v>99.022</v>
      </c>
      <c r="Q60" s="102">
        <v>6666.967</v>
      </c>
      <c r="R60" s="14"/>
      <c r="S60" s="45">
        <f t="shared" si="1"/>
        <v>69.95853869341101</v>
      </c>
      <c r="T60" s="63"/>
    </row>
    <row r="61" spans="1:20" ht="24" hidden="1">
      <c r="A61" s="80" t="s">
        <v>233</v>
      </c>
      <c r="B61" s="88" t="s">
        <v>125</v>
      </c>
      <c r="C61" s="28">
        <f>F61</f>
        <v>1500</v>
      </c>
      <c r="D61" s="29"/>
      <c r="E61" s="29"/>
      <c r="F61" s="102">
        <v>1500</v>
      </c>
      <c r="G61" s="109"/>
      <c r="H61" s="28">
        <f>K61</f>
        <v>1250</v>
      </c>
      <c r="I61" s="29"/>
      <c r="J61" s="29"/>
      <c r="K61" s="102">
        <v>1250</v>
      </c>
      <c r="L61" s="14"/>
      <c r="M61" s="44">
        <f t="shared" si="0"/>
        <v>83.33333333333334</v>
      </c>
      <c r="N61" s="28">
        <f>Q61</f>
        <v>1500</v>
      </c>
      <c r="O61" s="29"/>
      <c r="P61" s="29"/>
      <c r="Q61" s="102">
        <v>1500</v>
      </c>
      <c r="R61" s="14"/>
      <c r="S61" s="45">
        <f t="shared" si="1"/>
        <v>100</v>
      </c>
      <c r="T61" s="63"/>
    </row>
    <row r="62" spans="1:20" ht="96" hidden="1">
      <c r="A62" s="80" t="s">
        <v>234</v>
      </c>
      <c r="B62" s="88" t="s">
        <v>174</v>
      </c>
      <c r="C62" s="28">
        <f>F62+E62</f>
        <v>20715.213</v>
      </c>
      <c r="D62" s="29"/>
      <c r="E62" s="29"/>
      <c r="F62" s="102">
        <v>20715.213</v>
      </c>
      <c r="G62" s="109"/>
      <c r="H62" s="28">
        <f>K62+J62</f>
        <v>13728.206</v>
      </c>
      <c r="I62" s="29"/>
      <c r="J62" s="29"/>
      <c r="K62" s="102">
        <v>13728.206</v>
      </c>
      <c r="L62" s="14"/>
      <c r="M62" s="44">
        <f t="shared" si="0"/>
        <v>66.27113126956503</v>
      </c>
      <c r="N62" s="28">
        <f>Q62+P62</f>
        <v>11940.582</v>
      </c>
      <c r="O62" s="29"/>
      <c r="P62" s="29"/>
      <c r="Q62" s="102">
        <v>11940.582</v>
      </c>
      <c r="R62" s="14"/>
      <c r="S62" s="45">
        <f t="shared" si="1"/>
        <v>57.64160860909323</v>
      </c>
      <c r="T62" s="63"/>
    </row>
    <row r="63" spans="1:20" ht="72" hidden="1">
      <c r="A63" s="80" t="s">
        <v>35</v>
      </c>
      <c r="B63" s="89" t="s">
        <v>171</v>
      </c>
      <c r="C63" s="31">
        <f>C64</f>
        <v>7264.274</v>
      </c>
      <c r="D63" s="32"/>
      <c r="E63" s="32"/>
      <c r="F63" s="103">
        <f>F64</f>
        <v>7264.274</v>
      </c>
      <c r="G63" s="110"/>
      <c r="H63" s="31">
        <f>H64</f>
        <v>5544.962</v>
      </c>
      <c r="I63" s="32"/>
      <c r="J63" s="32"/>
      <c r="K63" s="103">
        <f>K64</f>
        <v>5544.962</v>
      </c>
      <c r="L63" s="15"/>
      <c r="M63" s="44">
        <f t="shared" si="0"/>
        <v>76.33195003382308</v>
      </c>
      <c r="N63" s="31">
        <f>N64</f>
        <v>3122.358</v>
      </c>
      <c r="O63" s="32"/>
      <c r="P63" s="32"/>
      <c r="Q63" s="103">
        <f>Q64</f>
        <v>3122.358</v>
      </c>
      <c r="R63" s="14"/>
      <c r="S63" s="45">
        <f t="shared" si="1"/>
        <v>42.982381997154846</v>
      </c>
      <c r="T63" s="63"/>
    </row>
    <row r="64" spans="1:20" ht="108" hidden="1">
      <c r="A64" s="80" t="s">
        <v>232</v>
      </c>
      <c r="B64" s="88" t="s">
        <v>172</v>
      </c>
      <c r="C64" s="28">
        <f>F64</f>
        <v>7264.274</v>
      </c>
      <c r="D64" s="29"/>
      <c r="E64" s="29"/>
      <c r="F64" s="102">
        <v>7264.274</v>
      </c>
      <c r="G64" s="109"/>
      <c r="H64" s="28">
        <f>K64</f>
        <v>5544.962</v>
      </c>
      <c r="I64" s="29"/>
      <c r="J64" s="29"/>
      <c r="K64" s="102">
        <v>5544.962</v>
      </c>
      <c r="L64" s="14"/>
      <c r="M64" s="44">
        <f t="shared" si="0"/>
        <v>76.33195003382308</v>
      </c>
      <c r="N64" s="28">
        <f>Q64</f>
        <v>3122.358</v>
      </c>
      <c r="O64" s="29"/>
      <c r="P64" s="29"/>
      <c r="Q64" s="102">
        <v>3122.358</v>
      </c>
      <c r="R64" s="14"/>
      <c r="S64" s="45">
        <f t="shared" si="1"/>
        <v>42.982381997154846</v>
      </c>
      <c r="T64" s="63"/>
    </row>
    <row r="65" spans="1:25" s="123" customFormat="1" ht="84">
      <c r="A65" s="140" t="s">
        <v>7</v>
      </c>
      <c r="B65" s="145" t="s">
        <v>116</v>
      </c>
      <c r="C65" s="146">
        <f>D65+E65+F65</f>
        <v>471371.03</v>
      </c>
      <c r="D65" s="147">
        <f>D66+D74+D83+D85</f>
        <v>107831</v>
      </c>
      <c r="E65" s="147">
        <f>E66+E74+E83+E85</f>
        <v>359826.47000000003</v>
      </c>
      <c r="F65" s="148">
        <f>F66+F74+F83+F85</f>
        <v>3713.56</v>
      </c>
      <c r="G65" s="109"/>
      <c r="H65" s="146">
        <f>I65+J65+K65</f>
        <v>333158.374</v>
      </c>
      <c r="I65" s="147">
        <f>I66+I74+I83+I85</f>
        <v>71843.849</v>
      </c>
      <c r="J65" s="147">
        <f>J66+J74+J83+J85</f>
        <v>258666.08400000003</v>
      </c>
      <c r="K65" s="147">
        <f>K66+K74+K83+K85</f>
        <v>2648.4410000000003</v>
      </c>
      <c r="L65" s="14"/>
      <c r="M65" s="60">
        <f t="shared" si="0"/>
        <v>70.67858497795251</v>
      </c>
      <c r="N65" s="150">
        <f>O65+P65+Q65</f>
        <v>333094.537</v>
      </c>
      <c r="O65" s="147">
        <f>O66+O74+O83+O85</f>
        <v>71724.545</v>
      </c>
      <c r="P65" s="147">
        <f>P66+P74+P83+P85</f>
        <v>258655.95599999998</v>
      </c>
      <c r="Q65" s="147">
        <f>Q66+Q74+Q83+Q85</f>
        <v>2714.036</v>
      </c>
      <c r="R65" s="14"/>
      <c r="S65" s="57">
        <f t="shared" si="1"/>
        <v>70.66504214312873</v>
      </c>
      <c r="T65" s="128">
        <f>I65/D65</f>
        <v>0.6662634029175284</v>
      </c>
      <c r="U65" s="128">
        <f>J65/E65</f>
        <v>0.7188634121330763</v>
      </c>
      <c r="V65" s="128">
        <f>K65/F65</f>
        <v>0.7131811523174528</v>
      </c>
      <c r="W65" s="128">
        <f>O65/D65</f>
        <v>0.66515700494292</v>
      </c>
      <c r="X65" s="128">
        <f>P65/E65</f>
        <v>0.7188352652321547</v>
      </c>
      <c r="Y65" s="128">
        <f>Q65/F65</f>
        <v>0.730844795829339</v>
      </c>
    </row>
    <row r="66" spans="1:20" ht="60" hidden="1">
      <c r="A66" s="81" t="s">
        <v>15</v>
      </c>
      <c r="B66" s="89" t="s">
        <v>183</v>
      </c>
      <c r="C66" s="28">
        <f>D66+E66+F66</f>
        <v>299167.6</v>
      </c>
      <c r="D66" s="29">
        <f>D67+D68+D69+D70+D71+D72+D73</f>
        <v>86511.8</v>
      </c>
      <c r="E66" s="29">
        <f>E67+E68+E69+E70+E71+E72+E73</f>
        <v>212655.8</v>
      </c>
      <c r="F66" s="102">
        <f>F67+F68+F69+F70+F71+F72+F73</f>
        <v>0</v>
      </c>
      <c r="G66" s="109"/>
      <c r="H66" s="28">
        <f>I66+J66+K66</f>
        <v>207082.92200000002</v>
      </c>
      <c r="I66" s="29">
        <f>I67+I68+I69+I70+I71+I72+I73</f>
        <v>56645.766</v>
      </c>
      <c r="J66" s="29">
        <f>J67+J68+J69+J70+J71+J72+J73</f>
        <v>150437.15600000002</v>
      </c>
      <c r="K66" s="29">
        <f>K67+K68+K69+K70+K71+K72+K73</f>
        <v>0</v>
      </c>
      <c r="L66" s="14"/>
      <c r="M66" s="44">
        <f t="shared" si="0"/>
        <v>69.21970226722414</v>
      </c>
      <c r="N66" s="118">
        <f>O66+P66+Q66</f>
        <v>206946.405</v>
      </c>
      <c r="O66" s="29">
        <f>O67+O68+O69+O70+O71+O72+O73</f>
        <v>56526.462</v>
      </c>
      <c r="P66" s="29">
        <f>P67+P68+P69+P70+P71+P72+P73</f>
        <v>150419.943</v>
      </c>
      <c r="Q66" s="29">
        <f>Q67+Q68+Q69+Q70+Q71+Q72+Q73</f>
        <v>0</v>
      </c>
      <c r="R66" s="14"/>
      <c r="S66" s="45">
        <f t="shared" si="1"/>
        <v>69.17406998618834</v>
      </c>
      <c r="T66" s="63"/>
    </row>
    <row r="67" spans="1:20" ht="108" hidden="1">
      <c r="A67" s="80" t="s">
        <v>232</v>
      </c>
      <c r="B67" s="88" t="s">
        <v>36</v>
      </c>
      <c r="C67" s="28">
        <f>D67+E67+F67</f>
        <v>86495.6</v>
      </c>
      <c r="D67" s="29">
        <v>86495.6</v>
      </c>
      <c r="E67" s="29"/>
      <c r="F67" s="102"/>
      <c r="G67" s="109"/>
      <c r="H67" s="28">
        <f>I67+J67+K67</f>
        <v>56645.766</v>
      </c>
      <c r="I67" s="29">
        <v>56645.766</v>
      </c>
      <c r="J67" s="29"/>
      <c r="K67" s="29"/>
      <c r="L67" s="14"/>
      <c r="M67" s="44">
        <f t="shared" si="0"/>
        <v>65.48976595341266</v>
      </c>
      <c r="N67" s="118">
        <f>O67+P67+Q67</f>
        <v>56526.462</v>
      </c>
      <c r="O67" s="29">
        <v>56526.462</v>
      </c>
      <c r="P67" s="29"/>
      <c r="Q67" s="29"/>
      <c r="R67" s="14"/>
      <c r="S67" s="45">
        <f t="shared" si="1"/>
        <v>65.3518352378618</v>
      </c>
      <c r="T67" s="63"/>
    </row>
    <row r="68" spans="1:20" ht="168" hidden="1">
      <c r="A68" s="80" t="s">
        <v>233</v>
      </c>
      <c r="B68" s="88" t="s">
        <v>184</v>
      </c>
      <c r="C68" s="28">
        <f aca="true" t="shared" si="3" ref="C68:C73">D68+E68+F68</f>
        <v>16.2</v>
      </c>
      <c r="D68" s="29">
        <v>16.2</v>
      </c>
      <c r="E68" s="29"/>
      <c r="F68" s="105"/>
      <c r="G68" s="112"/>
      <c r="H68" s="28">
        <f aca="true" t="shared" si="4" ref="H68:H73">I68+J68+K68</f>
        <v>0</v>
      </c>
      <c r="I68" s="29">
        <v>0</v>
      </c>
      <c r="J68" s="29"/>
      <c r="K68" s="37"/>
      <c r="L68" s="14"/>
      <c r="M68" s="44">
        <f t="shared" si="0"/>
        <v>0</v>
      </c>
      <c r="N68" s="118">
        <f aca="true" t="shared" si="5" ref="N68:N73">O68+P68+Q68</f>
        <v>0</v>
      </c>
      <c r="O68" s="29">
        <v>0</v>
      </c>
      <c r="P68" s="29"/>
      <c r="Q68" s="37"/>
      <c r="R68" s="17"/>
      <c r="S68" s="45">
        <f t="shared" si="1"/>
        <v>0</v>
      </c>
      <c r="T68" s="63"/>
    </row>
    <row r="69" spans="1:20" ht="84" hidden="1">
      <c r="A69" s="11" t="s">
        <v>234</v>
      </c>
      <c r="B69" s="87" t="s">
        <v>185</v>
      </c>
      <c r="C69" s="28">
        <f t="shared" si="3"/>
        <v>560.3</v>
      </c>
      <c r="D69" s="29"/>
      <c r="E69" s="29">
        <v>560.3</v>
      </c>
      <c r="F69" s="102"/>
      <c r="G69" s="109"/>
      <c r="H69" s="28">
        <f t="shared" si="4"/>
        <v>369.149</v>
      </c>
      <c r="I69" s="29"/>
      <c r="J69" s="29">
        <v>369.149</v>
      </c>
      <c r="K69" s="29"/>
      <c r="L69" s="14"/>
      <c r="M69" s="44">
        <f t="shared" si="0"/>
        <v>65.88416919507407</v>
      </c>
      <c r="N69" s="118">
        <f t="shared" si="5"/>
        <v>358.756</v>
      </c>
      <c r="O69" s="29"/>
      <c r="P69" s="29">
        <v>358.756</v>
      </c>
      <c r="Q69" s="29"/>
      <c r="R69" s="14"/>
      <c r="S69" s="45">
        <f t="shared" si="1"/>
        <v>64.02927003391041</v>
      </c>
      <c r="T69" s="63"/>
    </row>
    <row r="70" spans="1:20" ht="60" hidden="1">
      <c r="A70" s="11" t="s">
        <v>241</v>
      </c>
      <c r="B70" s="87" t="s">
        <v>1</v>
      </c>
      <c r="C70" s="28">
        <f t="shared" si="3"/>
        <v>186820.2</v>
      </c>
      <c r="D70" s="29"/>
      <c r="E70" s="29">
        <v>186820.2</v>
      </c>
      <c r="F70" s="102"/>
      <c r="G70" s="109"/>
      <c r="H70" s="28">
        <f t="shared" si="4"/>
        <v>132313.089</v>
      </c>
      <c r="I70" s="29"/>
      <c r="J70" s="29">
        <v>132313.089</v>
      </c>
      <c r="K70" s="29"/>
      <c r="L70" s="14"/>
      <c r="M70" s="44">
        <f t="shared" si="0"/>
        <v>70.82375942216098</v>
      </c>
      <c r="N70" s="118">
        <f t="shared" si="5"/>
        <v>132318.413</v>
      </c>
      <c r="O70" s="29"/>
      <c r="P70" s="29">
        <v>132318.413</v>
      </c>
      <c r="Q70" s="29"/>
      <c r="R70" s="14"/>
      <c r="S70" s="45">
        <f t="shared" si="1"/>
        <v>70.82660922105853</v>
      </c>
      <c r="T70" s="63"/>
    </row>
    <row r="71" spans="1:20" ht="48" hidden="1">
      <c r="A71" s="11" t="s">
        <v>242</v>
      </c>
      <c r="B71" s="87" t="s">
        <v>247</v>
      </c>
      <c r="C71" s="28">
        <f t="shared" si="3"/>
        <v>14620.7</v>
      </c>
      <c r="D71" s="29"/>
      <c r="E71" s="29">
        <v>14620.7</v>
      </c>
      <c r="F71" s="102"/>
      <c r="G71" s="109"/>
      <c r="H71" s="28">
        <f t="shared" si="4"/>
        <v>10719.046</v>
      </c>
      <c r="I71" s="29"/>
      <c r="J71" s="29">
        <v>10719.046</v>
      </c>
      <c r="K71" s="29"/>
      <c r="L71" s="14"/>
      <c r="M71" s="44">
        <f t="shared" si="0"/>
        <v>73.31417784374209</v>
      </c>
      <c r="N71" s="118">
        <f t="shared" si="5"/>
        <v>10719.046</v>
      </c>
      <c r="O71" s="29"/>
      <c r="P71" s="29">
        <v>10719.046</v>
      </c>
      <c r="Q71" s="29"/>
      <c r="R71" s="14"/>
      <c r="S71" s="45">
        <f t="shared" si="1"/>
        <v>73.31417784374209</v>
      </c>
      <c r="T71" s="63"/>
    </row>
    <row r="72" spans="1:20" ht="48" hidden="1">
      <c r="A72" s="11" t="s">
        <v>243</v>
      </c>
      <c r="B72" s="87" t="s">
        <v>10</v>
      </c>
      <c r="C72" s="28">
        <f t="shared" si="3"/>
        <v>2982.8</v>
      </c>
      <c r="D72" s="29"/>
      <c r="E72" s="29">
        <v>2982.8</v>
      </c>
      <c r="F72" s="102"/>
      <c r="G72" s="109"/>
      <c r="H72" s="28">
        <f t="shared" si="4"/>
        <v>1863.284</v>
      </c>
      <c r="I72" s="29"/>
      <c r="J72" s="29">
        <v>1863.284</v>
      </c>
      <c r="K72" s="29"/>
      <c r="L72" s="14"/>
      <c r="M72" s="44">
        <f t="shared" si="0"/>
        <v>62.46761432211345</v>
      </c>
      <c r="N72" s="118">
        <f t="shared" si="5"/>
        <v>1848.808</v>
      </c>
      <c r="O72" s="29"/>
      <c r="P72" s="29">
        <v>1848.808</v>
      </c>
      <c r="Q72" s="29"/>
      <c r="R72" s="14"/>
      <c r="S72" s="45">
        <f t="shared" si="1"/>
        <v>61.98229851146573</v>
      </c>
      <c r="T72" s="63"/>
    </row>
    <row r="73" spans="1:20" ht="84" hidden="1">
      <c r="A73" s="11" t="s">
        <v>244</v>
      </c>
      <c r="B73" s="87" t="s">
        <v>186</v>
      </c>
      <c r="C73" s="28">
        <f t="shared" si="3"/>
        <v>7671.8</v>
      </c>
      <c r="D73" s="29"/>
      <c r="E73" s="29">
        <v>7671.8</v>
      </c>
      <c r="F73" s="102"/>
      <c r="G73" s="109"/>
      <c r="H73" s="28">
        <f t="shared" si="4"/>
        <v>5172.588</v>
      </c>
      <c r="I73" s="29"/>
      <c r="J73" s="29">
        <v>5172.588</v>
      </c>
      <c r="K73" s="29"/>
      <c r="L73" s="14"/>
      <c r="M73" s="44">
        <f t="shared" si="0"/>
        <v>67.42339477045803</v>
      </c>
      <c r="N73" s="118">
        <f t="shared" si="5"/>
        <v>5174.92</v>
      </c>
      <c r="O73" s="29"/>
      <c r="P73" s="29">
        <v>5174.92</v>
      </c>
      <c r="Q73" s="29"/>
      <c r="R73" s="14"/>
      <c r="S73" s="45">
        <f t="shared" si="1"/>
        <v>67.45379180896269</v>
      </c>
      <c r="T73" s="63"/>
    </row>
    <row r="74" spans="1:20" s="38" customFormat="1" ht="60" hidden="1">
      <c r="A74" s="82" t="s">
        <v>16</v>
      </c>
      <c r="B74" s="86" t="s">
        <v>187</v>
      </c>
      <c r="C74" s="31">
        <f>D74+E74+F74</f>
        <v>67865.7</v>
      </c>
      <c r="D74" s="32">
        <f>D75+D76+D77+D78+D80+D81+D82</f>
        <v>21319.2</v>
      </c>
      <c r="E74" s="32">
        <f>E75+E76+E77+E78+E80+E81+E82+E79</f>
        <v>46546.49999999999</v>
      </c>
      <c r="F74" s="103">
        <f>F75+F76+F77+F78+F80+F81+F82</f>
        <v>0</v>
      </c>
      <c r="G74" s="110"/>
      <c r="H74" s="31">
        <f>I74+J74+K74</f>
        <v>47781.093</v>
      </c>
      <c r="I74" s="32">
        <f>I75+I76+I77+I78+I80+I81+I82</f>
        <v>15198.083</v>
      </c>
      <c r="J74" s="32">
        <f>J75+J76+J77+J78+J80+J81+J82+J79</f>
        <v>32583.01</v>
      </c>
      <c r="K74" s="32">
        <f>K75+K76+K77+K78+K80+K81+K82</f>
        <v>0</v>
      </c>
      <c r="L74" s="15"/>
      <c r="M74" s="121">
        <f t="shared" si="0"/>
        <v>70.40536382885611</v>
      </c>
      <c r="N74" s="119">
        <f>O74+P74+Q74</f>
        <v>47970.257999999994</v>
      </c>
      <c r="O74" s="32">
        <f>O75+O76+O77+O78+O80+O81+O82</f>
        <v>15198.083</v>
      </c>
      <c r="P74" s="32">
        <f>P75+P76+P77+P78+P80+P81+P82+P79</f>
        <v>32772.174999999996</v>
      </c>
      <c r="Q74" s="32">
        <f>Q75+Q76+Q77+Q78+Q80+Q81+Q82</f>
        <v>0</v>
      </c>
      <c r="R74" s="15"/>
      <c r="S74" s="83">
        <f t="shared" si="1"/>
        <v>70.68409815267506</v>
      </c>
      <c r="T74" s="63"/>
    </row>
    <row r="75" spans="1:20" ht="36" hidden="1">
      <c r="A75" s="11" t="s">
        <v>232</v>
      </c>
      <c r="B75" s="87" t="s">
        <v>261</v>
      </c>
      <c r="C75" s="28">
        <f>D75+E75+F75</f>
        <v>13125.1</v>
      </c>
      <c r="D75" s="29"/>
      <c r="E75" s="29">
        <v>13125.1</v>
      </c>
      <c r="F75" s="102"/>
      <c r="G75" s="109"/>
      <c r="H75" s="28">
        <f>I75+J75+K75</f>
        <v>8755.462</v>
      </c>
      <c r="I75" s="29"/>
      <c r="J75" s="29">
        <v>8755.462</v>
      </c>
      <c r="K75" s="29"/>
      <c r="L75" s="14"/>
      <c r="M75" s="44">
        <f aca="true" t="shared" si="6" ref="M75:M135">H75/C75*100</f>
        <v>66.70777365505785</v>
      </c>
      <c r="N75" s="118">
        <f>O75+P75+Q75</f>
        <v>8755.711</v>
      </c>
      <c r="O75" s="29"/>
      <c r="P75" s="29">
        <v>8755.711</v>
      </c>
      <c r="Q75" s="29"/>
      <c r="R75" s="14"/>
      <c r="S75" s="45">
        <f aca="true" t="shared" si="7" ref="S75:S131">N75/C75*100</f>
        <v>66.7096707834607</v>
      </c>
      <c r="T75" s="63"/>
    </row>
    <row r="76" spans="1:20" ht="48" hidden="1">
      <c r="A76" s="11" t="s">
        <v>233</v>
      </c>
      <c r="B76" s="87" t="s">
        <v>188</v>
      </c>
      <c r="C76" s="28">
        <f aca="true" t="shared" si="8" ref="C76:C82">D76+E76+F76</f>
        <v>2578.9</v>
      </c>
      <c r="D76" s="29"/>
      <c r="E76" s="29">
        <v>2578.9</v>
      </c>
      <c r="F76" s="102"/>
      <c r="G76" s="109"/>
      <c r="H76" s="28">
        <f aca="true" t="shared" si="9" ref="H76:H82">I76+J76+K76</f>
        <v>1897.035</v>
      </c>
      <c r="I76" s="29"/>
      <c r="J76" s="29">
        <v>1897.035</v>
      </c>
      <c r="K76" s="29"/>
      <c r="L76" s="14"/>
      <c r="M76" s="44">
        <f t="shared" si="6"/>
        <v>73.5598510993059</v>
      </c>
      <c r="N76" s="118">
        <f aca="true" t="shared" si="10" ref="N76:N82">O76+P76+Q76</f>
        <v>1894.59</v>
      </c>
      <c r="O76" s="29"/>
      <c r="P76" s="29">
        <v>1894.59</v>
      </c>
      <c r="Q76" s="29"/>
      <c r="R76" s="14"/>
      <c r="S76" s="45">
        <f t="shared" si="7"/>
        <v>73.465043235488</v>
      </c>
      <c r="T76" s="63"/>
    </row>
    <row r="77" spans="1:20" ht="60" hidden="1">
      <c r="A77" s="11" t="s">
        <v>234</v>
      </c>
      <c r="B77" s="87" t="s">
        <v>165</v>
      </c>
      <c r="C77" s="28">
        <f t="shared" si="8"/>
        <v>209.9</v>
      </c>
      <c r="D77" s="27"/>
      <c r="E77" s="27">
        <v>209.9</v>
      </c>
      <c r="F77" s="100"/>
      <c r="G77" s="107"/>
      <c r="H77" s="28">
        <f t="shared" si="9"/>
        <v>0</v>
      </c>
      <c r="I77" s="27"/>
      <c r="J77" s="27">
        <v>0</v>
      </c>
      <c r="K77" s="27"/>
      <c r="L77" s="13"/>
      <c r="M77" s="44">
        <f t="shared" si="6"/>
        <v>0</v>
      </c>
      <c r="N77" s="118">
        <f t="shared" si="10"/>
        <v>0</v>
      </c>
      <c r="O77" s="27"/>
      <c r="P77" s="27">
        <v>0</v>
      </c>
      <c r="Q77" s="27"/>
      <c r="R77" s="43"/>
      <c r="S77" s="45">
        <f t="shared" si="7"/>
        <v>0</v>
      </c>
      <c r="T77" s="63"/>
    </row>
    <row r="78" spans="1:20" ht="108" hidden="1">
      <c r="A78" s="11" t="s">
        <v>241</v>
      </c>
      <c r="B78" s="87" t="s">
        <v>189</v>
      </c>
      <c r="C78" s="28">
        <f t="shared" si="8"/>
        <v>21319.2</v>
      </c>
      <c r="D78" s="42">
        <v>21319.2</v>
      </c>
      <c r="E78" s="42"/>
      <c r="F78" s="101"/>
      <c r="G78" s="108"/>
      <c r="H78" s="28">
        <f t="shared" si="9"/>
        <v>15198.083</v>
      </c>
      <c r="I78" s="42">
        <v>15198.083</v>
      </c>
      <c r="J78" s="42"/>
      <c r="K78" s="42"/>
      <c r="L78" s="43"/>
      <c r="M78" s="44">
        <f t="shared" si="6"/>
        <v>71.28824252317159</v>
      </c>
      <c r="N78" s="118">
        <f t="shared" si="10"/>
        <v>15198.083</v>
      </c>
      <c r="O78" s="42">
        <v>15198.083</v>
      </c>
      <c r="P78" s="42"/>
      <c r="Q78" s="42"/>
      <c r="R78" s="18"/>
      <c r="S78" s="45">
        <f t="shared" si="7"/>
        <v>71.28824252317159</v>
      </c>
      <c r="T78" s="63"/>
    </row>
    <row r="79" spans="1:20" ht="132" hidden="1">
      <c r="A79" s="11" t="s">
        <v>242</v>
      </c>
      <c r="B79" s="87" t="s">
        <v>190</v>
      </c>
      <c r="C79" s="28">
        <f t="shared" si="8"/>
        <v>12867.6</v>
      </c>
      <c r="D79" s="42"/>
      <c r="E79" s="42">
        <v>12867.6</v>
      </c>
      <c r="F79" s="101"/>
      <c r="G79" s="108"/>
      <c r="H79" s="28">
        <f t="shared" si="9"/>
        <v>9576.642</v>
      </c>
      <c r="I79" s="42"/>
      <c r="J79" s="42">
        <v>9576.642</v>
      </c>
      <c r="K79" s="42"/>
      <c r="L79" s="43"/>
      <c r="M79" s="44">
        <f t="shared" si="6"/>
        <v>74.42446143803039</v>
      </c>
      <c r="N79" s="118">
        <f t="shared" si="10"/>
        <v>9773.259</v>
      </c>
      <c r="O79" s="42"/>
      <c r="P79" s="42">
        <v>9773.259</v>
      </c>
      <c r="Q79" s="42"/>
      <c r="R79" s="43"/>
      <c r="S79" s="45">
        <f t="shared" si="7"/>
        <v>75.9524619975753</v>
      </c>
      <c r="T79" s="63"/>
    </row>
    <row r="80" spans="1:20" ht="120" hidden="1">
      <c r="A80" s="11" t="s">
        <v>243</v>
      </c>
      <c r="B80" s="87" t="s">
        <v>11</v>
      </c>
      <c r="C80" s="28">
        <f t="shared" si="8"/>
        <v>664.9</v>
      </c>
      <c r="D80" s="42"/>
      <c r="E80" s="42">
        <v>664.9</v>
      </c>
      <c r="F80" s="101"/>
      <c r="G80" s="108"/>
      <c r="H80" s="28">
        <f t="shared" si="9"/>
        <v>462.074</v>
      </c>
      <c r="I80" s="42"/>
      <c r="J80" s="42">
        <v>462.074</v>
      </c>
      <c r="K80" s="42"/>
      <c r="L80" s="43"/>
      <c r="M80" s="44">
        <f t="shared" si="6"/>
        <v>69.49526244548053</v>
      </c>
      <c r="N80" s="118">
        <f t="shared" si="10"/>
        <v>457.595</v>
      </c>
      <c r="O80" s="42"/>
      <c r="P80" s="42">
        <v>457.595</v>
      </c>
      <c r="Q80" s="42"/>
      <c r="R80" s="43"/>
      <c r="S80" s="45">
        <f t="shared" si="7"/>
        <v>68.82162731237781</v>
      </c>
      <c r="T80" s="63"/>
    </row>
    <row r="81" spans="1:20" ht="48" hidden="1">
      <c r="A81" s="11" t="s">
        <v>244</v>
      </c>
      <c r="B81" s="87" t="s">
        <v>191</v>
      </c>
      <c r="C81" s="28">
        <f t="shared" si="8"/>
        <v>15446.9</v>
      </c>
      <c r="D81" s="27"/>
      <c r="E81" s="42">
        <v>15446.9</v>
      </c>
      <c r="F81" s="101"/>
      <c r="G81" s="108"/>
      <c r="H81" s="28">
        <f t="shared" si="9"/>
        <v>10691.087</v>
      </c>
      <c r="I81" s="27"/>
      <c r="J81" s="42">
        <v>10691.087</v>
      </c>
      <c r="K81" s="42"/>
      <c r="L81" s="13"/>
      <c r="M81" s="44">
        <f t="shared" si="6"/>
        <v>69.2118612796095</v>
      </c>
      <c r="N81" s="118">
        <f t="shared" si="10"/>
        <v>10690.33</v>
      </c>
      <c r="O81" s="27"/>
      <c r="P81" s="42">
        <v>10690.33</v>
      </c>
      <c r="Q81" s="42"/>
      <c r="R81" s="43"/>
      <c r="S81" s="45">
        <f t="shared" si="7"/>
        <v>69.20696061993021</v>
      </c>
      <c r="T81" s="63"/>
    </row>
    <row r="82" spans="1:20" ht="60" hidden="1">
      <c r="A82" s="11" t="s">
        <v>245</v>
      </c>
      <c r="B82" s="87" t="s">
        <v>192</v>
      </c>
      <c r="C82" s="28">
        <f t="shared" si="8"/>
        <v>1653.2</v>
      </c>
      <c r="D82" s="42"/>
      <c r="E82" s="42">
        <v>1653.2</v>
      </c>
      <c r="F82" s="101"/>
      <c r="G82" s="108"/>
      <c r="H82" s="28">
        <f t="shared" si="9"/>
        <v>1200.71</v>
      </c>
      <c r="I82" s="42"/>
      <c r="J82" s="42">
        <v>1200.71</v>
      </c>
      <c r="K82" s="42"/>
      <c r="L82" s="43"/>
      <c r="M82" s="44">
        <f t="shared" si="6"/>
        <v>72.62944592305831</v>
      </c>
      <c r="N82" s="118">
        <f t="shared" si="10"/>
        <v>1200.69</v>
      </c>
      <c r="O82" s="42"/>
      <c r="P82" s="42">
        <v>1200.69</v>
      </c>
      <c r="Q82" s="42"/>
      <c r="R82" s="43"/>
      <c r="S82" s="45">
        <f t="shared" si="7"/>
        <v>72.62823614807647</v>
      </c>
      <c r="T82" s="63"/>
    </row>
    <row r="83" spans="1:20" ht="84" hidden="1">
      <c r="A83" s="11" t="s">
        <v>89</v>
      </c>
      <c r="B83" s="91" t="s">
        <v>193</v>
      </c>
      <c r="C83" s="41">
        <f aca="true" t="shared" si="11" ref="C83:C88">D83+E83+F83</f>
        <v>77544.27</v>
      </c>
      <c r="D83" s="42">
        <f>D84</f>
        <v>0</v>
      </c>
      <c r="E83" s="42">
        <f>E84</f>
        <v>74726.77</v>
      </c>
      <c r="F83" s="101">
        <f>F84</f>
        <v>2817.5</v>
      </c>
      <c r="G83" s="113"/>
      <c r="H83" s="41">
        <f aca="true" t="shared" si="12" ref="H83:H88">I83+J83+K83</f>
        <v>58483.166</v>
      </c>
      <c r="I83" s="42">
        <f>I84</f>
        <v>0</v>
      </c>
      <c r="J83" s="42">
        <f>J84</f>
        <v>56435.651</v>
      </c>
      <c r="K83" s="42">
        <f>K84</f>
        <v>2047.515</v>
      </c>
      <c r="L83" s="18"/>
      <c r="M83" s="44">
        <f t="shared" si="6"/>
        <v>75.419068359274</v>
      </c>
      <c r="N83" s="117">
        <f aca="true" t="shared" si="13" ref="N83:N88">O83+P83+Q83</f>
        <v>58792.738</v>
      </c>
      <c r="O83" s="42">
        <f>O84</f>
        <v>0</v>
      </c>
      <c r="P83" s="42">
        <f>P84</f>
        <v>56679.628</v>
      </c>
      <c r="Q83" s="42">
        <f>Q84</f>
        <v>2113.11</v>
      </c>
      <c r="R83" s="18"/>
      <c r="S83" s="45">
        <f t="shared" si="7"/>
        <v>75.81828805661591</v>
      </c>
      <c r="T83" s="63"/>
    </row>
    <row r="84" spans="1:20" ht="183" customHeight="1" hidden="1">
      <c r="A84" s="11" t="s">
        <v>232</v>
      </c>
      <c r="B84" s="92" t="s">
        <v>194</v>
      </c>
      <c r="C84" s="41">
        <f t="shared" si="11"/>
        <v>77544.27</v>
      </c>
      <c r="D84" s="27"/>
      <c r="E84" s="42">
        <v>74726.77</v>
      </c>
      <c r="F84" s="101">
        <v>2817.5</v>
      </c>
      <c r="G84" s="107"/>
      <c r="H84" s="41">
        <f t="shared" si="12"/>
        <v>58483.166</v>
      </c>
      <c r="I84" s="27"/>
      <c r="J84" s="42">
        <v>56435.651</v>
      </c>
      <c r="K84" s="42">
        <v>2047.515</v>
      </c>
      <c r="L84" s="13"/>
      <c r="M84" s="44">
        <f t="shared" si="6"/>
        <v>75.419068359274</v>
      </c>
      <c r="N84" s="117">
        <f t="shared" si="13"/>
        <v>58792.738</v>
      </c>
      <c r="O84" s="42"/>
      <c r="P84" s="42">
        <v>56679.628</v>
      </c>
      <c r="Q84" s="42">
        <v>2113.11</v>
      </c>
      <c r="R84" s="43"/>
      <c r="S84" s="45">
        <f t="shared" si="7"/>
        <v>75.81828805661591</v>
      </c>
      <c r="T84" s="63"/>
    </row>
    <row r="85" spans="1:20" ht="96" hidden="1">
      <c r="A85" s="11" t="s">
        <v>90</v>
      </c>
      <c r="B85" s="91" t="s">
        <v>195</v>
      </c>
      <c r="C85" s="26">
        <f t="shared" si="11"/>
        <v>26793.460000000003</v>
      </c>
      <c r="D85" s="27">
        <f>D86+D87+D88</f>
        <v>0</v>
      </c>
      <c r="E85" s="27">
        <f>E86+E87+E88</f>
        <v>25897.4</v>
      </c>
      <c r="F85" s="100">
        <f>F86+F87+F88</f>
        <v>896.06</v>
      </c>
      <c r="G85" s="107"/>
      <c r="H85" s="26">
        <f t="shared" si="12"/>
        <v>19811.193</v>
      </c>
      <c r="I85" s="27">
        <f>I86+I87+I88</f>
        <v>0</v>
      </c>
      <c r="J85" s="27">
        <f>J86+J87+J88</f>
        <v>19210.267</v>
      </c>
      <c r="K85" s="27">
        <f>K86+K87+K88</f>
        <v>600.926</v>
      </c>
      <c r="L85" s="13"/>
      <c r="M85" s="44">
        <f t="shared" si="6"/>
        <v>73.94040560644277</v>
      </c>
      <c r="N85" s="116">
        <f t="shared" si="13"/>
        <v>19385.136</v>
      </c>
      <c r="O85" s="27">
        <f>O86+O87+O88</f>
        <v>0</v>
      </c>
      <c r="P85" s="27">
        <f>P86+P87+P88</f>
        <v>18784.21</v>
      </c>
      <c r="Q85" s="27">
        <f>Q86+Q87+Q88</f>
        <v>600.926</v>
      </c>
      <c r="R85" s="43"/>
      <c r="S85" s="45">
        <f t="shared" si="7"/>
        <v>72.35025263627765</v>
      </c>
      <c r="T85" s="63"/>
    </row>
    <row r="86" spans="1:20" ht="40.5" customHeight="1" hidden="1">
      <c r="A86" s="11" t="s">
        <v>232</v>
      </c>
      <c r="B86" s="92" t="s">
        <v>87</v>
      </c>
      <c r="C86" s="26">
        <f t="shared" si="11"/>
        <v>19943.460000000003</v>
      </c>
      <c r="D86" s="42"/>
      <c r="E86" s="42">
        <v>19047.4</v>
      </c>
      <c r="F86" s="101">
        <v>896.06</v>
      </c>
      <c r="G86" s="108"/>
      <c r="H86" s="26">
        <f t="shared" si="12"/>
        <v>15071.274</v>
      </c>
      <c r="I86" s="42"/>
      <c r="J86" s="42">
        <v>14470.348</v>
      </c>
      <c r="K86" s="42">
        <v>600.926</v>
      </c>
      <c r="L86" s="43"/>
      <c r="M86" s="44">
        <f t="shared" si="6"/>
        <v>75.57000640811573</v>
      </c>
      <c r="N86" s="116">
        <f t="shared" si="13"/>
        <v>14613.693</v>
      </c>
      <c r="O86" s="42"/>
      <c r="P86" s="42">
        <v>14012.767</v>
      </c>
      <c r="Q86" s="42">
        <v>600.926</v>
      </c>
      <c r="R86" s="43"/>
      <c r="S86" s="45">
        <f t="shared" si="7"/>
        <v>73.27561516406881</v>
      </c>
      <c r="T86" s="63"/>
    </row>
    <row r="87" spans="1:20" ht="27" customHeight="1" hidden="1">
      <c r="A87" s="11" t="s">
        <v>233</v>
      </c>
      <c r="B87" s="153" t="s">
        <v>88</v>
      </c>
      <c r="C87" s="26">
        <f t="shared" si="11"/>
        <v>3211.9</v>
      </c>
      <c r="D87" s="42"/>
      <c r="E87" s="42">
        <v>3211.9</v>
      </c>
      <c r="F87" s="101"/>
      <c r="G87" s="108"/>
      <c r="H87" s="26">
        <f t="shared" si="12"/>
        <v>2148.36</v>
      </c>
      <c r="I87" s="42"/>
      <c r="J87" s="42">
        <v>2148.36</v>
      </c>
      <c r="K87" s="42"/>
      <c r="L87" s="43"/>
      <c r="M87" s="44">
        <f t="shared" si="6"/>
        <v>66.8875120645101</v>
      </c>
      <c r="N87" s="116">
        <f t="shared" si="13"/>
        <v>2176.823</v>
      </c>
      <c r="O87" s="42"/>
      <c r="P87" s="42">
        <v>2176.823</v>
      </c>
      <c r="Q87" s="42"/>
      <c r="R87" s="43"/>
      <c r="S87" s="45">
        <f t="shared" si="7"/>
        <v>67.77368535757651</v>
      </c>
      <c r="T87" s="63"/>
    </row>
    <row r="88" spans="1:20" ht="48.75" customHeight="1" hidden="1">
      <c r="A88" s="11" t="s">
        <v>234</v>
      </c>
      <c r="B88" s="153" t="s">
        <v>196</v>
      </c>
      <c r="C88" s="26">
        <f t="shared" si="11"/>
        <v>3638.1</v>
      </c>
      <c r="D88" s="27"/>
      <c r="E88" s="27">
        <v>3638.1</v>
      </c>
      <c r="F88" s="101"/>
      <c r="G88" s="108"/>
      <c r="H88" s="26">
        <f t="shared" si="12"/>
        <v>2591.559</v>
      </c>
      <c r="I88" s="27"/>
      <c r="J88" s="27">
        <v>2591.559</v>
      </c>
      <c r="K88" s="42"/>
      <c r="L88" s="43"/>
      <c r="M88" s="44">
        <f t="shared" si="6"/>
        <v>71.23385833264618</v>
      </c>
      <c r="N88" s="116">
        <f t="shared" si="13"/>
        <v>2594.62</v>
      </c>
      <c r="O88" s="27"/>
      <c r="P88" s="27">
        <v>2594.62</v>
      </c>
      <c r="Q88" s="42"/>
      <c r="R88" s="43"/>
      <c r="S88" s="45">
        <f t="shared" si="7"/>
        <v>71.31799565707374</v>
      </c>
      <c r="T88" s="63"/>
    </row>
    <row r="89" spans="1:20" s="123" customFormat="1" ht="126.75" customHeight="1">
      <c r="A89" s="154" t="s">
        <v>8</v>
      </c>
      <c r="B89" s="155" t="s">
        <v>50</v>
      </c>
      <c r="C89" s="142">
        <f>C90</f>
        <v>8815.1</v>
      </c>
      <c r="D89" s="143">
        <f>D90</f>
        <v>8815.1</v>
      </c>
      <c r="E89" s="143"/>
      <c r="F89" s="144"/>
      <c r="G89" s="156"/>
      <c r="H89" s="142">
        <f>H90</f>
        <v>0</v>
      </c>
      <c r="I89" s="143">
        <f>I90</f>
        <v>0</v>
      </c>
      <c r="J89" s="143"/>
      <c r="K89" s="143"/>
      <c r="L89" s="157"/>
      <c r="M89" s="60">
        <f t="shared" si="6"/>
        <v>0</v>
      </c>
      <c r="N89" s="158">
        <f>O89</f>
        <v>0</v>
      </c>
      <c r="O89" s="143">
        <f>O90</f>
        <v>0</v>
      </c>
      <c r="P89" s="143"/>
      <c r="Q89" s="143"/>
      <c r="R89" s="157"/>
      <c r="S89" s="57">
        <f t="shared" si="7"/>
        <v>0</v>
      </c>
      <c r="T89" s="122"/>
    </row>
    <row r="90" spans="1:20" s="56" customFormat="1" ht="36" hidden="1">
      <c r="A90" s="11" t="s">
        <v>268</v>
      </c>
      <c r="B90" s="92" t="s">
        <v>2</v>
      </c>
      <c r="C90" s="41">
        <f>D90</f>
        <v>8815.1</v>
      </c>
      <c r="D90" s="42">
        <v>8815.1</v>
      </c>
      <c r="E90" s="42"/>
      <c r="F90" s="101"/>
      <c r="G90" s="108"/>
      <c r="H90" s="41">
        <f>I90</f>
        <v>0</v>
      </c>
      <c r="I90" s="42">
        <v>0</v>
      </c>
      <c r="J90" s="42"/>
      <c r="K90" s="42"/>
      <c r="L90" s="43"/>
      <c r="M90" s="44">
        <f t="shared" si="6"/>
        <v>0</v>
      </c>
      <c r="N90" s="117">
        <v>0</v>
      </c>
      <c r="O90" s="42">
        <v>0</v>
      </c>
      <c r="P90" s="42"/>
      <c r="Q90" s="42"/>
      <c r="R90" s="43"/>
      <c r="S90" s="45">
        <f t="shared" si="7"/>
        <v>0</v>
      </c>
      <c r="T90" s="63"/>
    </row>
    <row r="91" spans="1:20" s="123" customFormat="1" ht="153.75" customHeight="1">
      <c r="A91" s="154" t="s">
        <v>9</v>
      </c>
      <c r="B91" s="155" t="s">
        <v>236</v>
      </c>
      <c r="C91" s="142">
        <f>C92</f>
        <v>3436.8999999999996</v>
      </c>
      <c r="D91" s="143">
        <f>D92</f>
        <v>958.7</v>
      </c>
      <c r="E91" s="143">
        <f>E92</f>
        <v>2478.2</v>
      </c>
      <c r="F91" s="101"/>
      <c r="G91" s="108"/>
      <c r="H91" s="142">
        <f>H92</f>
        <v>0</v>
      </c>
      <c r="I91" s="143">
        <f>I92</f>
        <v>0</v>
      </c>
      <c r="J91" s="143">
        <f>J92</f>
        <v>0</v>
      </c>
      <c r="K91" s="42"/>
      <c r="L91" s="43"/>
      <c r="M91" s="60">
        <f t="shared" si="6"/>
        <v>0</v>
      </c>
      <c r="N91" s="158">
        <f>N92</f>
        <v>0</v>
      </c>
      <c r="O91" s="143">
        <f>O92</f>
        <v>0</v>
      </c>
      <c r="P91" s="143">
        <f>P92</f>
        <v>0</v>
      </c>
      <c r="Q91" s="42"/>
      <c r="R91" s="43"/>
      <c r="S91" s="57">
        <f t="shared" si="7"/>
        <v>0</v>
      </c>
      <c r="T91" s="122"/>
    </row>
    <row r="92" spans="1:20" s="56" customFormat="1" ht="48" hidden="1">
      <c r="A92" s="11" t="s">
        <v>268</v>
      </c>
      <c r="B92" s="92" t="s">
        <v>73</v>
      </c>
      <c r="C92" s="41">
        <f>E92+D92</f>
        <v>3436.8999999999996</v>
      </c>
      <c r="D92" s="42">
        <v>958.7</v>
      </c>
      <c r="E92" s="42">
        <v>2478.2</v>
      </c>
      <c r="F92" s="101"/>
      <c r="G92" s="108"/>
      <c r="H92" s="41">
        <f>J92+I92</f>
        <v>0</v>
      </c>
      <c r="I92" s="42">
        <v>0</v>
      </c>
      <c r="J92" s="42">
        <v>0</v>
      </c>
      <c r="K92" s="42"/>
      <c r="L92" s="43"/>
      <c r="M92" s="44">
        <f t="shared" si="6"/>
        <v>0</v>
      </c>
      <c r="N92" s="117">
        <f>P92+O92</f>
        <v>0</v>
      </c>
      <c r="O92" s="42">
        <v>0</v>
      </c>
      <c r="P92" s="42">
        <v>0</v>
      </c>
      <c r="Q92" s="42"/>
      <c r="R92" s="43"/>
      <c r="S92" s="45">
        <f t="shared" si="7"/>
        <v>0</v>
      </c>
      <c r="T92" s="63"/>
    </row>
    <row r="93" spans="1:20" s="123" customFormat="1" ht="125.25" customHeight="1">
      <c r="A93" s="154" t="s">
        <v>81</v>
      </c>
      <c r="B93" s="141" t="s">
        <v>48</v>
      </c>
      <c r="C93" s="142">
        <f>F93</f>
        <v>10258.709</v>
      </c>
      <c r="D93" s="143"/>
      <c r="E93" s="143"/>
      <c r="F93" s="144">
        <f>F94+F97</f>
        <v>10258.709</v>
      </c>
      <c r="G93" s="156"/>
      <c r="H93" s="142">
        <f aca="true" t="shared" si="14" ref="H93:H103">K93</f>
        <v>6827.603000000001</v>
      </c>
      <c r="I93" s="143"/>
      <c r="J93" s="143"/>
      <c r="K93" s="143">
        <f>K94+K97</f>
        <v>6827.603000000001</v>
      </c>
      <c r="L93" s="157"/>
      <c r="M93" s="60">
        <f t="shared" si="6"/>
        <v>66.55421262071086</v>
      </c>
      <c r="N93" s="158">
        <f aca="true" t="shared" si="15" ref="N93:N98">Q93</f>
        <v>6275.419000000001</v>
      </c>
      <c r="O93" s="143"/>
      <c r="P93" s="143"/>
      <c r="Q93" s="143">
        <f>Q94+Q97</f>
        <v>6275.419000000001</v>
      </c>
      <c r="R93" s="43"/>
      <c r="S93" s="57">
        <f t="shared" si="7"/>
        <v>61.17162500661634</v>
      </c>
      <c r="T93" s="122"/>
    </row>
    <row r="94" spans="1:20" s="56" customFormat="1" ht="60" hidden="1">
      <c r="A94" s="11" t="s">
        <v>27</v>
      </c>
      <c r="B94" s="87" t="s">
        <v>199</v>
      </c>
      <c r="C94" s="41">
        <f>C95+C96+C97</f>
        <v>10258.709</v>
      </c>
      <c r="D94" s="42"/>
      <c r="E94" s="42"/>
      <c r="F94" s="101">
        <f>F95+F96</f>
        <v>8883.485</v>
      </c>
      <c r="G94" s="108"/>
      <c r="H94" s="41">
        <f t="shared" si="14"/>
        <v>6106.819</v>
      </c>
      <c r="I94" s="42"/>
      <c r="J94" s="42"/>
      <c r="K94" s="42">
        <f>K95+K96</f>
        <v>6106.819</v>
      </c>
      <c r="L94" s="43"/>
      <c r="M94" s="44">
        <f t="shared" si="6"/>
        <v>59.528143356049966</v>
      </c>
      <c r="N94" s="117">
        <f t="shared" si="15"/>
        <v>5627.6900000000005</v>
      </c>
      <c r="O94" s="42"/>
      <c r="P94" s="42"/>
      <c r="Q94" s="42">
        <f>Q95+Q96</f>
        <v>5627.6900000000005</v>
      </c>
      <c r="R94" s="43"/>
      <c r="S94" s="45">
        <f t="shared" si="7"/>
        <v>54.8576823847913</v>
      </c>
      <c r="T94" s="63"/>
    </row>
    <row r="95" spans="1:20" ht="96" hidden="1">
      <c r="A95" s="11" t="s">
        <v>232</v>
      </c>
      <c r="B95" s="87" t="s">
        <v>177</v>
      </c>
      <c r="C95" s="41">
        <f aca="true" t="shared" si="16" ref="C95:C102">F95</f>
        <v>8837.985</v>
      </c>
      <c r="D95" s="42"/>
      <c r="E95" s="42"/>
      <c r="F95" s="101">
        <v>8837.985</v>
      </c>
      <c r="G95" s="108"/>
      <c r="H95" s="41">
        <f t="shared" si="14"/>
        <v>6069.469</v>
      </c>
      <c r="I95" s="42"/>
      <c r="J95" s="42"/>
      <c r="K95" s="42">
        <v>6069.469</v>
      </c>
      <c r="L95" s="43"/>
      <c r="M95" s="44">
        <f t="shared" si="6"/>
        <v>68.67480539964708</v>
      </c>
      <c r="N95" s="117">
        <f t="shared" si="15"/>
        <v>5590.34</v>
      </c>
      <c r="O95" s="42"/>
      <c r="P95" s="42"/>
      <c r="Q95" s="42">
        <v>5590.34</v>
      </c>
      <c r="R95" s="43"/>
      <c r="S95" s="45">
        <f t="shared" si="7"/>
        <v>63.253558362002195</v>
      </c>
      <c r="T95" s="63"/>
    </row>
    <row r="96" spans="1:20" ht="84" hidden="1">
      <c r="A96" s="11" t="s">
        <v>233</v>
      </c>
      <c r="B96" s="87" t="s">
        <v>178</v>
      </c>
      <c r="C96" s="41">
        <f t="shared" si="16"/>
        <v>45.5</v>
      </c>
      <c r="D96" s="42"/>
      <c r="E96" s="42"/>
      <c r="F96" s="101">
        <v>45.5</v>
      </c>
      <c r="G96" s="108"/>
      <c r="H96" s="41">
        <f t="shared" si="14"/>
        <v>37.35</v>
      </c>
      <c r="I96" s="42"/>
      <c r="J96" s="42"/>
      <c r="K96" s="42">
        <v>37.35</v>
      </c>
      <c r="L96" s="43"/>
      <c r="M96" s="44">
        <f t="shared" si="6"/>
        <v>82.0879120879121</v>
      </c>
      <c r="N96" s="117">
        <f t="shared" si="15"/>
        <v>37.35</v>
      </c>
      <c r="O96" s="42"/>
      <c r="P96" s="42"/>
      <c r="Q96" s="42">
        <v>37.35</v>
      </c>
      <c r="R96" s="43"/>
      <c r="S96" s="45">
        <f t="shared" si="7"/>
        <v>82.0879120879121</v>
      </c>
      <c r="T96" s="63"/>
    </row>
    <row r="97" spans="1:20" ht="84.75" customHeight="1" hidden="1">
      <c r="A97" s="11" t="s">
        <v>28</v>
      </c>
      <c r="B97" s="87" t="s">
        <v>200</v>
      </c>
      <c r="C97" s="41">
        <f t="shared" si="16"/>
        <v>1375.2240000000002</v>
      </c>
      <c r="D97" s="42"/>
      <c r="E97" s="42"/>
      <c r="F97" s="101">
        <f>F98+F99+F100+F101</f>
        <v>1375.2240000000002</v>
      </c>
      <c r="G97" s="108"/>
      <c r="H97" s="41">
        <f t="shared" si="14"/>
        <v>720.7840000000001</v>
      </c>
      <c r="I97" s="42"/>
      <c r="J97" s="42"/>
      <c r="K97" s="42">
        <f>K98+K99+K100+K101</f>
        <v>720.7840000000001</v>
      </c>
      <c r="L97" s="43"/>
      <c r="M97" s="44">
        <f t="shared" si="6"/>
        <v>52.41211613526233</v>
      </c>
      <c r="N97" s="117">
        <f t="shared" si="15"/>
        <v>647.7289999999999</v>
      </c>
      <c r="O97" s="42"/>
      <c r="P97" s="42"/>
      <c r="Q97" s="42">
        <f>Q98+Q99+Q100+Q101</f>
        <v>647.7289999999999</v>
      </c>
      <c r="R97" s="43"/>
      <c r="S97" s="45">
        <f t="shared" si="7"/>
        <v>47.0998906359982</v>
      </c>
      <c r="T97" s="63"/>
    </row>
    <row r="98" spans="1:20" ht="36" hidden="1">
      <c r="A98" s="11" t="s">
        <v>232</v>
      </c>
      <c r="B98" s="93" t="s">
        <v>179</v>
      </c>
      <c r="C98" s="41">
        <f t="shared" si="16"/>
        <v>250.62</v>
      </c>
      <c r="D98" s="42"/>
      <c r="E98" s="42"/>
      <c r="F98" s="101">
        <v>250.62</v>
      </c>
      <c r="G98" s="108"/>
      <c r="H98" s="41">
        <f t="shared" si="14"/>
        <v>154.4</v>
      </c>
      <c r="I98" s="42"/>
      <c r="J98" s="42"/>
      <c r="K98" s="42">
        <v>154.4</v>
      </c>
      <c r="L98" s="43"/>
      <c r="M98" s="44">
        <f t="shared" si="6"/>
        <v>61.607214109009654</v>
      </c>
      <c r="N98" s="117">
        <f t="shared" si="15"/>
        <v>143.712</v>
      </c>
      <c r="O98" s="42"/>
      <c r="P98" s="42"/>
      <c r="Q98" s="42">
        <v>143.712</v>
      </c>
      <c r="R98" s="43"/>
      <c r="S98" s="45">
        <f t="shared" si="7"/>
        <v>57.34259037586784</v>
      </c>
      <c r="T98" s="63"/>
    </row>
    <row r="99" spans="1:20" ht="36" hidden="1">
      <c r="A99" s="11" t="s">
        <v>233</v>
      </c>
      <c r="B99" s="93" t="s">
        <v>180</v>
      </c>
      <c r="C99" s="41">
        <f>F99</f>
        <v>243.85</v>
      </c>
      <c r="D99" s="42"/>
      <c r="E99" s="42"/>
      <c r="F99" s="101">
        <v>243.85</v>
      </c>
      <c r="G99" s="108"/>
      <c r="H99" s="41">
        <f t="shared" si="14"/>
        <v>119.782</v>
      </c>
      <c r="I99" s="42"/>
      <c r="J99" s="42"/>
      <c r="K99" s="42">
        <v>119.782</v>
      </c>
      <c r="L99" s="43"/>
      <c r="M99" s="44">
        <f t="shared" si="6"/>
        <v>49.12118105392659</v>
      </c>
      <c r="N99" s="117">
        <f>N100+N101</f>
        <v>399.675</v>
      </c>
      <c r="O99" s="42"/>
      <c r="P99" s="42"/>
      <c r="Q99" s="42">
        <v>104.342</v>
      </c>
      <c r="R99" s="43"/>
      <c r="S99" s="45">
        <f t="shared" si="7"/>
        <v>163.90198892761944</v>
      </c>
      <c r="T99" s="63"/>
    </row>
    <row r="100" spans="1:20" ht="36" hidden="1">
      <c r="A100" s="11" t="s">
        <v>234</v>
      </c>
      <c r="B100" s="87" t="s">
        <v>181</v>
      </c>
      <c r="C100" s="41">
        <f t="shared" si="16"/>
        <v>536.97</v>
      </c>
      <c r="D100" s="42"/>
      <c r="E100" s="42"/>
      <c r="F100" s="101">
        <v>536.97</v>
      </c>
      <c r="G100" s="108"/>
      <c r="H100" s="41">
        <f t="shared" si="14"/>
        <v>307.648</v>
      </c>
      <c r="I100" s="42"/>
      <c r="J100" s="42"/>
      <c r="K100" s="42">
        <v>307.648</v>
      </c>
      <c r="L100" s="43"/>
      <c r="M100" s="44">
        <f t="shared" si="6"/>
        <v>57.29333109857162</v>
      </c>
      <c r="N100" s="117">
        <f>Q100</f>
        <v>278.507</v>
      </c>
      <c r="O100" s="42"/>
      <c r="P100" s="42"/>
      <c r="Q100" s="42">
        <v>278.507</v>
      </c>
      <c r="R100" s="43"/>
      <c r="S100" s="45">
        <f t="shared" si="7"/>
        <v>51.86639849526045</v>
      </c>
      <c r="T100" s="63"/>
    </row>
    <row r="101" spans="1:20" ht="36" hidden="1">
      <c r="A101" s="11" t="s">
        <v>241</v>
      </c>
      <c r="B101" s="93" t="s">
        <v>182</v>
      </c>
      <c r="C101" s="41">
        <f t="shared" si="16"/>
        <v>343.784</v>
      </c>
      <c r="D101" s="42"/>
      <c r="E101" s="42"/>
      <c r="F101" s="101">
        <v>343.784</v>
      </c>
      <c r="G101" s="108"/>
      <c r="H101" s="41">
        <f t="shared" si="14"/>
        <v>138.954</v>
      </c>
      <c r="I101" s="42"/>
      <c r="J101" s="42"/>
      <c r="K101" s="42">
        <v>138.954</v>
      </c>
      <c r="L101" s="43"/>
      <c r="M101" s="44">
        <f t="shared" si="6"/>
        <v>40.41898401321761</v>
      </c>
      <c r="N101" s="117">
        <f>Q101</f>
        <v>121.168</v>
      </c>
      <c r="O101" s="42"/>
      <c r="P101" s="42"/>
      <c r="Q101" s="42">
        <v>121.168</v>
      </c>
      <c r="R101" s="43"/>
      <c r="S101" s="45">
        <f t="shared" si="7"/>
        <v>35.24538663812161</v>
      </c>
      <c r="T101" s="63"/>
    </row>
    <row r="102" spans="1:20" s="123" customFormat="1" ht="128.25" customHeight="1">
      <c r="A102" s="154" t="s">
        <v>82</v>
      </c>
      <c r="B102" s="141" t="s">
        <v>162</v>
      </c>
      <c r="C102" s="142">
        <f t="shared" si="16"/>
        <v>9146.108</v>
      </c>
      <c r="D102" s="143"/>
      <c r="E102" s="143"/>
      <c r="F102" s="144">
        <f>F103+F106</f>
        <v>9146.108</v>
      </c>
      <c r="G102" s="156"/>
      <c r="H102" s="142">
        <f t="shared" si="14"/>
        <v>6810.298</v>
      </c>
      <c r="I102" s="143"/>
      <c r="J102" s="143"/>
      <c r="K102" s="143">
        <f>K103+K106</f>
        <v>6810.298</v>
      </c>
      <c r="L102" s="157"/>
      <c r="M102" s="60">
        <f t="shared" si="6"/>
        <v>74.46115877923155</v>
      </c>
      <c r="N102" s="158">
        <f>Q102</f>
        <v>5961.135</v>
      </c>
      <c r="O102" s="143"/>
      <c r="P102" s="143"/>
      <c r="Q102" s="143">
        <f>Q103+Q106</f>
        <v>5961.135</v>
      </c>
      <c r="R102" s="43"/>
      <c r="S102" s="57">
        <f t="shared" si="7"/>
        <v>65.17673965800536</v>
      </c>
      <c r="T102" s="122"/>
    </row>
    <row r="103" spans="1:20" s="56" customFormat="1" ht="48" hidden="1">
      <c r="A103" s="11" t="s">
        <v>105</v>
      </c>
      <c r="B103" s="87" t="s">
        <v>201</v>
      </c>
      <c r="C103" s="41">
        <f>C104+C105</f>
        <v>8086.997</v>
      </c>
      <c r="D103" s="42"/>
      <c r="E103" s="42"/>
      <c r="F103" s="101">
        <f>F104+F105</f>
        <v>8086.997</v>
      </c>
      <c r="G103" s="108"/>
      <c r="H103" s="41">
        <f t="shared" si="14"/>
        <v>6340.585</v>
      </c>
      <c r="I103" s="42"/>
      <c r="J103" s="42"/>
      <c r="K103" s="42">
        <f>K104+K105</f>
        <v>6340.585</v>
      </c>
      <c r="L103" s="43"/>
      <c r="M103" s="44">
        <f t="shared" si="6"/>
        <v>78.4046908883483</v>
      </c>
      <c r="N103" s="117">
        <f>Q103</f>
        <v>5499.513</v>
      </c>
      <c r="O103" s="42"/>
      <c r="P103" s="42"/>
      <c r="Q103" s="42">
        <f>Q104+Q105</f>
        <v>5499.513</v>
      </c>
      <c r="R103" s="43"/>
      <c r="S103" s="45">
        <f t="shared" si="7"/>
        <v>68.00439025759499</v>
      </c>
      <c r="T103" s="63"/>
    </row>
    <row r="104" spans="1:20" ht="88.5" customHeight="1" hidden="1">
      <c r="A104" s="11" t="s">
        <v>232</v>
      </c>
      <c r="B104" s="87" t="s">
        <v>177</v>
      </c>
      <c r="C104" s="41">
        <f aca="true" t="shared" si="17" ref="C104:C109">F104</f>
        <v>8029.247</v>
      </c>
      <c r="D104" s="42"/>
      <c r="E104" s="42"/>
      <c r="F104" s="101">
        <v>8029.247</v>
      </c>
      <c r="G104" s="108"/>
      <c r="H104" s="41">
        <f aca="true" t="shared" si="18" ref="H104:H109">K104</f>
        <v>6340.585</v>
      </c>
      <c r="I104" s="42"/>
      <c r="J104" s="42"/>
      <c r="K104" s="42">
        <v>6340.585</v>
      </c>
      <c r="L104" s="43"/>
      <c r="M104" s="44">
        <f t="shared" si="6"/>
        <v>78.96861312150442</v>
      </c>
      <c r="N104" s="117">
        <f aca="true" t="shared" si="19" ref="N104:N109">Q104</f>
        <v>5499.513</v>
      </c>
      <c r="O104" s="42"/>
      <c r="P104" s="42"/>
      <c r="Q104" s="42">
        <v>5499.513</v>
      </c>
      <c r="R104" s="43"/>
      <c r="S104" s="45">
        <f t="shared" si="7"/>
        <v>68.49350879353942</v>
      </c>
      <c r="T104" s="63"/>
    </row>
    <row r="105" spans="1:20" ht="64.5" customHeight="1" hidden="1">
      <c r="A105" s="11" t="s">
        <v>233</v>
      </c>
      <c r="B105" s="87" t="s">
        <v>178</v>
      </c>
      <c r="C105" s="41">
        <f t="shared" si="17"/>
        <v>57.75</v>
      </c>
      <c r="D105" s="42"/>
      <c r="E105" s="42"/>
      <c r="F105" s="101">
        <v>57.75</v>
      </c>
      <c r="G105" s="108"/>
      <c r="H105" s="41">
        <f t="shared" si="18"/>
        <v>0</v>
      </c>
      <c r="I105" s="42"/>
      <c r="J105" s="42"/>
      <c r="K105" s="42">
        <v>0</v>
      </c>
      <c r="L105" s="43"/>
      <c r="M105" s="44">
        <f t="shared" si="6"/>
        <v>0</v>
      </c>
      <c r="N105" s="117">
        <f t="shared" si="19"/>
        <v>0</v>
      </c>
      <c r="O105" s="42"/>
      <c r="P105" s="42"/>
      <c r="Q105" s="42">
        <v>0</v>
      </c>
      <c r="R105" s="43"/>
      <c r="S105" s="45">
        <f t="shared" si="7"/>
        <v>0</v>
      </c>
      <c r="T105" s="63"/>
    </row>
    <row r="106" spans="1:20" ht="72" hidden="1">
      <c r="A106" s="11" t="s">
        <v>106</v>
      </c>
      <c r="B106" s="96" t="s">
        <v>202</v>
      </c>
      <c r="C106" s="41">
        <f t="shared" si="17"/>
        <v>1059.1109999999999</v>
      </c>
      <c r="D106" s="42"/>
      <c r="E106" s="42"/>
      <c r="F106" s="101">
        <f>F107+F108+F109+F110</f>
        <v>1059.1109999999999</v>
      </c>
      <c r="G106" s="108"/>
      <c r="H106" s="41">
        <f t="shared" si="18"/>
        <v>469.713</v>
      </c>
      <c r="I106" s="42"/>
      <c r="J106" s="42"/>
      <c r="K106" s="42">
        <f>K107+K108+K109+K110</f>
        <v>469.713</v>
      </c>
      <c r="L106" s="43"/>
      <c r="M106" s="44">
        <f t="shared" si="6"/>
        <v>44.34974237827764</v>
      </c>
      <c r="N106" s="117">
        <f t="shared" si="19"/>
        <v>461.622</v>
      </c>
      <c r="O106" s="42"/>
      <c r="P106" s="42"/>
      <c r="Q106" s="42">
        <f>Q107+Q108+Q109+Q110</f>
        <v>461.622</v>
      </c>
      <c r="R106" s="43"/>
      <c r="S106" s="45">
        <f t="shared" si="7"/>
        <v>43.58579978869071</v>
      </c>
      <c r="T106" s="63"/>
    </row>
    <row r="107" spans="1:20" ht="36" hidden="1">
      <c r="A107" s="11" t="s">
        <v>232</v>
      </c>
      <c r="B107" s="93" t="s">
        <v>179</v>
      </c>
      <c r="C107" s="41">
        <f t="shared" si="17"/>
        <v>284.698</v>
      </c>
      <c r="D107" s="42"/>
      <c r="E107" s="42"/>
      <c r="F107" s="101">
        <v>284.698</v>
      </c>
      <c r="G107" s="108"/>
      <c r="H107" s="41">
        <f t="shared" si="18"/>
        <v>70.561</v>
      </c>
      <c r="I107" s="42"/>
      <c r="J107" s="42"/>
      <c r="K107" s="42">
        <v>70.561</v>
      </c>
      <c r="L107" s="43"/>
      <c r="M107" s="44">
        <f t="shared" si="6"/>
        <v>24.78450849672285</v>
      </c>
      <c r="N107" s="117">
        <f t="shared" si="19"/>
        <v>70.561</v>
      </c>
      <c r="O107" s="42"/>
      <c r="P107" s="42"/>
      <c r="Q107" s="42">
        <v>70.561</v>
      </c>
      <c r="R107" s="43"/>
      <c r="S107" s="45">
        <f t="shared" si="7"/>
        <v>24.78450849672285</v>
      </c>
      <c r="T107" s="63"/>
    </row>
    <row r="108" spans="1:20" ht="36" hidden="1">
      <c r="A108" s="11" t="s">
        <v>233</v>
      </c>
      <c r="B108" s="93" t="s">
        <v>180</v>
      </c>
      <c r="C108" s="41">
        <f t="shared" si="17"/>
        <v>146.102</v>
      </c>
      <c r="D108" s="42"/>
      <c r="E108" s="42"/>
      <c r="F108" s="101">
        <v>146.102</v>
      </c>
      <c r="G108" s="108"/>
      <c r="H108" s="41">
        <f t="shared" si="18"/>
        <v>61.051</v>
      </c>
      <c r="I108" s="42"/>
      <c r="J108" s="42"/>
      <c r="K108" s="42">
        <v>61.051</v>
      </c>
      <c r="L108" s="43"/>
      <c r="M108" s="44">
        <f t="shared" si="6"/>
        <v>41.78656007446852</v>
      </c>
      <c r="N108" s="117">
        <f t="shared" si="19"/>
        <v>59.317</v>
      </c>
      <c r="O108" s="42"/>
      <c r="P108" s="42"/>
      <c r="Q108" s="42">
        <v>59.317</v>
      </c>
      <c r="R108" s="43"/>
      <c r="S108" s="45">
        <f t="shared" si="7"/>
        <v>40.59971800522922</v>
      </c>
      <c r="T108" s="63"/>
    </row>
    <row r="109" spans="1:20" ht="36" hidden="1">
      <c r="A109" s="11" t="s">
        <v>234</v>
      </c>
      <c r="B109" s="87" t="s">
        <v>181</v>
      </c>
      <c r="C109" s="41">
        <f t="shared" si="17"/>
        <v>414.523</v>
      </c>
      <c r="D109" s="42"/>
      <c r="E109" s="42"/>
      <c r="F109" s="101">
        <v>414.523</v>
      </c>
      <c r="G109" s="108"/>
      <c r="H109" s="41">
        <f t="shared" si="18"/>
        <v>223.711</v>
      </c>
      <c r="I109" s="42"/>
      <c r="J109" s="42"/>
      <c r="K109" s="42">
        <v>223.711</v>
      </c>
      <c r="L109" s="43"/>
      <c r="M109" s="44">
        <f t="shared" si="6"/>
        <v>53.9682960897224</v>
      </c>
      <c r="N109" s="117">
        <f t="shared" si="19"/>
        <v>217.354</v>
      </c>
      <c r="O109" s="42"/>
      <c r="P109" s="42"/>
      <c r="Q109" s="42">
        <v>217.354</v>
      </c>
      <c r="R109" s="43"/>
      <c r="S109" s="45">
        <f t="shared" si="7"/>
        <v>52.434726179246994</v>
      </c>
      <c r="T109" s="63"/>
    </row>
    <row r="110" spans="1:20" ht="27.75" customHeight="1" hidden="1">
      <c r="A110" s="11" t="s">
        <v>241</v>
      </c>
      <c r="B110" s="93" t="s">
        <v>182</v>
      </c>
      <c r="C110" s="41">
        <f>F110</f>
        <v>213.788</v>
      </c>
      <c r="D110" s="42"/>
      <c r="E110" s="42"/>
      <c r="F110" s="101">
        <v>213.788</v>
      </c>
      <c r="G110" s="108"/>
      <c r="H110" s="41">
        <f>K110</f>
        <v>114.39</v>
      </c>
      <c r="I110" s="42"/>
      <c r="J110" s="42"/>
      <c r="K110" s="42">
        <v>114.39</v>
      </c>
      <c r="L110" s="43"/>
      <c r="M110" s="44">
        <f t="shared" si="6"/>
        <v>53.50627724661814</v>
      </c>
      <c r="N110" s="117">
        <f>Q110</f>
        <v>114.39</v>
      </c>
      <c r="O110" s="42"/>
      <c r="P110" s="42"/>
      <c r="Q110" s="42">
        <v>114.39</v>
      </c>
      <c r="R110" s="43"/>
      <c r="S110" s="45">
        <f t="shared" si="7"/>
        <v>53.50627724661814</v>
      </c>
      <c r="T110" s="63"/>
    </row>
    <row r="111" spans="1:21" s="127" customFormat="1" ht="84.75" customHeight="1">
      <c r="A111" s="154" t="s">
        <v>83</v>
      </c>
      <c r="B111" s="141" t="s">
        <v>163</v>
      </c>
      <c r="C111" s="142">
        <f>E111+F111</f>
        <v>23500.9</v>
      </c>
      <c r="D111" s="143"/>
      <c r="E111" s="143">
        <f>E112+E119+E131+E135+E142+E146+E150+E154</f>
        <v>9157.900000000001</v>
      </c>
      <c r="F111" s="144">
        <f>F112+F119+F131+F135+F142+F146+F150+F154</f>
        <v>14343</v>
      </c>
      <c r="G111" s="156"/>
      <c r="H111" s="142">
        <f>J111+K111</f>
        <v>13157.221000000001</v>
      </c>
      <c r="I111" s="143"/>
      <c r="J111" s="143">
        <f>J112+J119+J131+J135+J142+J146+J150+J154</f>
        <v>5621.929</v>
      </c>
      <c r="K111" s="143">
        <f>K112+K119+K131+K135+K142+K146+K150+K154</f>
        <v>7535.292</v>
      </c>
      <c r="L111" s="157"/>
      <c r="M111" s="60">
        <f t="shared" si="6"/>
        <v>55.98603032224298</v>
      </c>
      <c r="N111" s="158">
        <f>P111+Q111</f>
        <v>12968.935000000001</v>
      </c>
      <c r="O111" s="143"/>
      <c r="P111" s="143">
        <f>P112+P119+P131+P135+P142+P146+P150+P154</f>
        <v>5612.043000000001</v>
      </c>
      <c r="Q111" s="143">
        <f>Q112+Q119+Q131+Q135+Q142+Q146+Q150+Q154</f>
        <v>7356.892000000001</v>
      </c>
      <c r="R111" s="157"/>
      <c r="S111" s="57">
        <f t="shared" si="7"/>
        <v>55.18484398469846</v>
      </c>
      <c r="T111" s="125">
        <f>P111/E111*100</f>
        <v>61.280894091440175</v>
      </c>
      <c r="U111" s="125">
        <f>Q111/F111*100</f>
        <v>51.292560831067426</v>
      </c>
    </row>
    <row r="112" spans="1:20" s="56" customFormat="1" ht="108" hidden="1">
      <c r="A112" s="11" t="s">
        <v>118</v>
      </c>
      <c r="B112" s="96" t="s">
        <v>203</v>
      </c>
      <c r="C112" s="41">
        <f>E112+F112</f>
        <v>2098.88</v>
      </c>
      <c r="D112" s="42"/>
      <c r="E112" s="42">
        <v>2098.88</v>
      </c>
      <c r="F112" s="101"/>
      <c r="G112" s="108"/>
      <c r="H112" s="41">
        <f>J112+K112</f>
        <v>1337.096</v>
      </c>
      <c r="I112" s="42"/>
      <c r="J112" s="42">
        <v>1337.096</v>
      </c>
      <c r="K112" s="42"/>
      <c r="L112" s="43"/>
      <c r="M112" s="44">
        <f t="shared" si="6"/>
        <v>63.70521420948315</v>
      </c>
      <c r="N112" s="117">
        <f>P112+Q112</f>
        <v>1337.096</v>
      </c>
      <c r="O112" s="42"/>
      <c r="P112" s="42">
        <v>1337.096</v>
      </c>
      <c r="Q112" s="42">
        <v>0</v>
      </c>
      <c r="R112" s="43"/>
      <c r="S112" s="45">
        <f t="shared" si="7"/>
        <v>63.70521420948315</v>
      </c>
      <c r="T112" s="63"/>
    </row>
    <row r="113" spans="1:20" ht="48.75" customHeight="1" hidden="1">
      <c r="A113" s="11" t="s">
        <v>232</v>
      </c>
      <c r="B113" s="159" t="s">
        <v>119</v>
      </c>
      <c r="C113" s="41"/>
      <c r="D113" s="42"/>
      <c r="E113" s="42"/>
      <c r="F113" s="101"/>
      <c r="G113" s="108"/>
      <c r="H113" s="41"/>
      <c r="I113" s="42"/>
      <c r="J113" s="42"/>
      <c r="K113" s="42"/>
      <c r="L113" s="43"/>
      <c r="M113" s="60"/>
      <c r="N113" s="117"/>
      <c r="O113" s="42"/>
      <c r="P113" s="42"/>
      <c r="Q113" s="42"/>
      <c r="R113" s="43"/>
      <c r="S113" s="45"/>
      <c r="T113" s="63"/>
    </row>
    <row r="114" spans="1:20" ht="36" hidden="1">
      <c r="A114" s="11" t="s">
        <v>233</v>
      </c>
      <c r="B114" s="159" t="s">
        <v>120</v>
      </c>
      <c r="C114" s="41"/>
      <c r="D114" s="42"/>
      <c r="E114" s="42"/>
      <c r="F114" s="101"/>
      <c r="G114" s="108"/>
      <c r="H114" s="41"/>
      <c r="I114" s="42"/>
      <c r="J114" s="42"/>
      <c r="K114" s="42"/>
      <c r="L114" s="43"/>
      <c r="M114" s="60"/>
      <c r="N114" s="117"/>
      <c r="O114" s="42"/>
      <c r="P114" s="42"/>
      <c r="Q114" s="42"/>
      <c r="R114" s="43"/>
      <c r="S114" s="45"/>
      <c r="T114" s="63"/>
    </row>
    <row r="115" spans="1:20" ht="36" hidden="1">
      <c r="A115" s="11" t="s">
        <v>234</v>
      </c>
      <c r="B115" s="159" t="s">
        <v>121</v>
      </c>
      <c r="C115" s="41"/>
      <c r="D115" s="42"/>
      <c r="E115" s="42"/>
      <c r="F115" s="101"/>
      <c r="G115" s="108"/>
      <c r="H115" s="41"/>
      <c r="I115" s="42"/>
      <c r="J115" s="42"/>
      <c r="K115" s="42"/>
      <c r="L115" s="43"/>
      <c r="M115" s="60"/>
      <c r="N115" s="117"/>
      <c r="O115" s="42"/>
      <c r="P115" s="42"/>
      <c r="Q115" s="42"/>
      <c r="R115" s="43"/>
      <c r="S115" s="45"/>
      <c r="T115" s="63"/>
    </row>
    <row r="116" spans="1:20" ht="51" customHeight="1" hidden="1">
      <c r="A116" s="11" t="s">
        <v>241</v>
      </c>
      <c r="B116" s="159" t="s">
        <v>126</v>
      </c>
      <c r="C116" s="41"/>
      <c r="D116" s="42"/>
      <c r="E116" s="42"/>
      <c r="F116" s="101"/>
      <c r="G116" s="108"/>
      <c r="H116" s="41"/>
      <c r="I116" s="42"/>
      <c r="J116" s="42"/>
      <c r="K116" s="42"/>
      <c r="L116" s="43"/>
      <c r="M116" s="60"/>
      <c r="N116" s="117"/>
      <c r="O116" s="42"/>
      <c r="P116" s="42"/>
      <c r="Q116" s="42"/>
      <c r="R116" s="43"/>
      <c r="S116" s="45"/>
      <c r="T116" s="63"/>
    </row>
    <row r="117" spans="1:20" ht="84" hidden="1">
      <c r="A117" s="11" t="s">
        <v>242</v>
      </c>
      <c r="B117" s="159" t="s">
        <v>127</v>
      </c>
      <c r="C117" s="41"/>
      <c r="D117" s="42"/>
      <c r="E117" s="42"/>
      <c r="F117" s="101"/>
      <c r="G117" s="108"/>
      <c r="H117" s="41"/>
      <c r="I117" s="42"/>
      <c r="J117" s="42"/>
      <c r="K117" s="42"/>
      <c r="L117" s="43"/>
      <c r="M117" s="60"/>
      <c r="N117" s="117"/>
      <c r="O117" s="42"/>
      <c r="P117" s="42"/>
      <c r="Q117" s="42"/>
      <c r="R117" s="43"/>
      <c r="S117" s="45"/>
      <c r="T117" s="63"/>
    </row>
    <row r="118" spans="1:20" ht="60" hidden="1">
      <c r="A118" s="11" t="s">
        <v>243</v>
      </c>
      <c r="B118" s="159" t="s">
        <v>128</v>
      </c>
      <c r="C118" s="41"/>
      <c r="D118" s="42"/>
      <c r="E118" s="42"/>
      <c r="F118" s="101"/>
      <c r="G118" s="108"/>
      <c r="H118" s="41"/>
      <c r="I118" s="42"/>
      <c r="J118" s="42"/>
      <c r="K118" s="42"/>
      <c r="L118" s="43"/>
      <c r="M118" s="60"/>
      <c r="N118" s="117"/>
      <c r="O118" s="42"/>
      <c r="P118" s="42"/>
      <c r="Q118" s="42"/>
      <c r="R118" s="43"/>
      <c r="S118" s="45"/>
      <c r="T118" s="63"/>
    </row>
    <row r="119" spans="1:20" ht="60" hidden="1">
      <c r="A119" s="11" t="s">
        <v>141</v>
      </c>
      <c r="B119" s="159" t="s">
        <v>204</v>
      </c>
      <c r="C119" s="41">
        <f>E119+F119</f>
        <v>2098.88</v>
      </c>
      <c r="D119" s="42"/>
      <c r="E119" s="42">
        <v>2098.88</v>
      </c>
      <c r="F119" s="101"/>
      <c r="G119" s="108"/>
      <c r="H119" s="41">
        <f>J119+K119</f>
        <v>1337.096</v>
      </c>
      <c r="I119" s="42"/>
      <c r="J119" s="42">
        <v>1337.096</v>
      </c>
      <c r="K119" s="42"/>
      <c r="L119" s="43"/>
      <c r="M119" s="44">
        <f t="shared" si="6"/>
        <v>63.70521420948315</v>
      </c>
      <c r="N119" s="117">
        <f>P119+Q119</f>
        <v>1337.096</v>
      </c>
      <c r="O119" s="42"/>
      <c r="P119" s="42">
        <v>1337.096</v>
      </c>
      <c r="Q119" s="42">
        <v>0</v>
      </c>
      <c r="R119" s="43"/>
      <c r="S119" s="45">
        <f t="shared" si="7"/>
        <v>63.70521420948315</v>
      </c>
      <c r="T119" s="63"/>
    </row>
    <row r="120" spans="1:20" ht="84" hidden="1">
      <c r="A120" s="11" t="s">
        <v>232</v>
      </c>
      <c r="B120" s="159" t="s">
        <v>130</v>
      </c>
      <c r="C120" s="41"/>
      <c r="D120" s="42"/>
      <c r="E120" s="42"/>
      <c r="F120" s="101"/>
      <c r="G120" s="108"/>
      <c r="H120" s="41"/>
      <c r="I120" s="42"/>
      <c r="J120" s="42"/>
      <c r="K120" s="42"/>
      <c r="L120" s="43"/>
      <c r="M120" s="60"/>
      <c r="N120" s="117"/>
      <c r="O120" s="42"/>
      <c r="P120" s="42"/>
      <c r="Q120" s="42"/>
      <c r="R120" s="43"/>
      <c r="S120" s="45"/>
      <c r="T120" s="63"/>
    </row>
    <row r="121" spans="1:20" ht="120" hidden="1">
      <c r="A121" s="11" t="s">
        <v>233</v>
      </c>
      <c r="B121" s="159" t="s">
        <v>226</v>
      </c>
      <c r="C121" s="41"/>
      <c r="D121" s="42"/>
      <c r="E121" s="42"/>
      <c r="F121" s="101"/>
      <c r="G121" s="108"/>
      <c r="H121" s="41"/>
      <c r="I121" s="42"/>
      <c r="J121" s="42"/>
      <c r="K121" s="42"/>
      <c r="L121" s="43"/>
      <c r="M121" s="60"/>
      <c r="N121" s="117"/>
      <c r="O121" s="42"/>
      <c r="P121" s="42"/>
      <c r="Q121" s="42"/>
      <c r="R121" s="43"/>
      <c r="S121" s="45"/>
      <c r="T121" s="63"/>
    </row>
    <row r="122" spans="1:20" ht="99" customHeight="1" hidden="1">
      <c r="A122" s="11" t="s">
        <v>234</v>
      </c>
      <c r="B122" s="159" t="s">
        <v>131</v>
      </c>
      <c r="C122" s="41"/>
      <c r="D122" s="42"/>
      <c r="E122" s="42"/>
      <c r="F122" s="101"/>
      <c r="G122" s="108"/>
      <c r="H122" s="41"/>
      <c r="I122" s="42"/>
      <c r="J122" s="42"/>
      <c r="K122" s="42"/>
      <c r="L122" s="43"/>
      <c r="M122" s="60"/>
      <c r="N122" s="117"/>
      <c r="O122" s="42"/>
      <c r="P122" s="42"/>
      <c r="Q122" s="42"/>
      <c r="R122" s="43"/>
      <c r="S122" s="45"/>
      <c r="T122" s="63"/>
    </row>
    <row r="123" spans="1:20" ht="74.25" customHeight="1" hidden="1">
      <c r="A123" s="11" t="s">
        <v>241</v>
      </c>
      <c r="B123" s="87" t="s">
        <v>132</v>
      </c>
      <c r="C123" s="41"/>
      <c r="D123" s="42"/>
      <c r="E123" s="42"/>
      <c r="F123" s="101"/>
      <c r="G123" s="108"/>
      <c r="H123" s="41"/>
      <c r="I123" s="42"/>
      <c r="J123" s="42"/>
      <c r="K123" s="42"/>
      <c r="L123" s="43"/>
      <c r="M123" s="60"/>
      <c r="N123" s="117"/>
      <c r="O123" s="42"/>
      <c r="P123" s="42"/>
      <c r="Q123" s="42"/>
      <c r="R123" s="43"/>
      <c r="S123" s="45"/>
      <c r="T123" s="63"/>
    </row>
    <row r="124" spans="1:20" ht="84" hidden="1">
      <c r="A124" s="11" t="s">
        <v>242</v>
      </c>
      <c r="B124" s="87" t="s">
        <v>133</v>
      </c>
      <c r="C124" s="41"/>
      <c r="D124" s="42"/>
      <c r="E124" s="42"/>
      <c r="F124" s="101"/>
      <c r="G124" s="108"/>
      <c r="H124" s="41"/>
      <c r="I124" s="42"/>
      <c r="J124" s="42"/>
      <c r="K124" s="42"/>
      <c r="L124" s="43"/>
      <c r="M124" s="60"/>
      <c r="N124" s="117"/>
      <c r="O124" s="42"/>
      <c r="P124" s="42"/>
      <c r="Q124" s="42"/>
      <c r="R124" s="43"/>
      <c r="S124" s="45"/>
      <c r="T124" s="63"/>
    </row>
    <row r="125" spans="1:20" ht="72" hidden="1">
      <c r="A125" s="11" t="s">
        <v>243</v>
      </c>
      <c r="B125" s="87" t="s">
        <v>134</v>
      </c>
      <c r="C125" s="41"/>
      <c r="D125" s="42"/>
      <c r="E125" s="42"/>
      <c r="F125" s="101"/>
      <c r="G125" s="108"/>
      <c r="H125" s="41"/>
      <c r="I125" s="42"/>
      <c r="J125" s="42"/>
      <c r="K125" s="42"/>
      <c r="L125" s="43"/>
      <c r="M125" s="60"/>
      <c r="N125" s="117"/>
      <c r="O125" s="42"/>
      <c r="P125" s="42"/>
      <c r="Q125" s="42"/>
      <c r="R125" s="43"/>
      <c r="S125" s="45"/>
      <c r="T125" s="63"/>
    </row>
    <row r="126" spans="1:20" ht="96" hidden="1">
      <c r="A126" s="11" t="s">
        <v>244</v>
      </c>
      <c r="B126" s="87" t="s">
        <v>135</v>
      </c>
      <c r="C126" s="41"/>
      <c r="D126" s="42"/>
      <c r="E126" s="42"/>
      <c r="F126" s="101"/>
      <c r="G126" s="108"/>
      <c r="H126" s="41"/>
      <c r="I126" s="42"/>
      <c r="J126" s="42"/>
      <c r="K126" s="42"/>
      <c r="L126" s="43"/>
      <c r="M126" s="60"/>
      <c r="N126" s="117"/>
      <c r="O126" s="42"/>
      <c r="P126" s="42"/>
      <c r="Q126" s="42"/>
      <c r="R126" s="43"/>
      <c r="S126" s="45"/>
      <c r="T126" s="63"/>
    </row>
    <row r="127" spans="1:20" ht="132" hidden="1">
      <c r="A127" s="11" t="s">
        <v>245</v>
      </c>
      <c r="B127" s="87" t="s">
        <v>136</v>
      </c>
      <c r="C127" s="41"/>
      <c r="D127" s="42"/>
      <c r="E127" s="42"/>
      <c r="F127" s="101"/>
      <c r="G127" s="108"/>
      <c r="H127" s="41"/>
      <c r="I127" s="42"/>
      <c r="J127" s="42"/>
      <c r="K127" s="42"/>
      <c r="L127" s="43"/>
      <c r="M127" s="60"/>
      <c r="N127" s="117"/>
      <c r="O127" s="42"/>
      <c r="P127" s="42"/>
      <c r="Q127" s="42"/>
      <c r="R127" s="43"/>
      <c r="S127" s="45"/>
      <c r="T127" s="63"/>
    </row>
    <row r="128" spans="1:20" ht="77.25" customHeight="1" hidden="1">
      <c r="A128" s="11" t="s">
        <v>246</v>
      </c>
      <c r="B128" s="87" t="s">
        <v>137</v>
      </c>
      <c r="C128" s="41"/>
      <c r="D128" s="42"/>
      <c r="E128" s="42"/>
      <c r="F128" s="101"/>
      <c r="G128" s="108"/>
      <c r="H128" s="41"/>
      <c r="I128" s="42"/>
      <c r="J128" s="42"/>
      <c r="K128" s="42"/>
      <c r="L128" s="43"/>
      <c r="M128" s="60"/>
      <c r="N128" s="117"/>
      <c r="O128" s="42"/>
      <c r="P128" s="42"/>
      <c r="Q128" s="42"/>
      <c r="R128" s="43"/>
      <c r="S128" s="45"/>
      <c r="T128" s="63"/>
    </row>
    <row r="129" spans="1:20" ht="72" hidden="1">
      <c r="A129" s="11" t="s">
        <v>29</v>
      </c>
      <c r="B129" s="87" t="s">
        <v>138</v>
      </c>
      <c r="C129" s="41"/>
      <c r="D129" s="42"/>
      <c r="E129" s="42"/>
      <c r="F129" s="101"/>
      <c r="G129" s="108"/>
      <c r="H129" s="41"/>
      <c r="I129" s="42"/>
      <c r="J129" s="42"/>
      <c r="K129" s="42"/>
      <c r="L129" s="43"/>
      <c r="M129" s="60"/>
      <c r="N129" s="117"/>
      <c r="O129" s="42"/>
      <c r="P129" s="42"/>
      <c r="Q129" s="42"/>
      <c r="R129" s="43"/>
      <c r="S129" s="45"/>
      <c r="T129" s="63"/>
    </row>
    <row r="130" spans="1:20" ht="120" hidden="1">
      <c r="A130" s="11" t="s">
        <v>30</v>
      </c>
      <c r="B130" s="159" t="s">
        <v>221</v>
      </c>
      <c r="C130" s="41"/>
      <c r="D130" s="42"/>
      <c r="E130" s="42"/>
      <c r="F130" s="101"/>
      <c r="G130" s="108"/>
      <c r="H130" s="41"/>
      <c r="I130" s="42"/>
      <c r="J130" s="42"/>
      <c r="K130" s="42"/>
      <c r="L130" s="43"/>
      <c r="M130" s="60"/>
      <c r="N130" s="117"/>
      <c r="O130" s="42"/>
      <c r="P130" s="42"/>
      <c r="Q130" s="42"/>
      <c r="R130" s="43"/>
      <c r="S130" s="45"/>
      <c r="T130" s="63"/>
    </row>
    <row r="131" spans="1:20" ht="132.75" customHeight="1" hidden="1">
      <c r="A131" s="11" t="s">
        <v>142</v>
      </c>
      <c r="B131" s="159" t="s">
        <v>205</v>
      </c>
      <c r="C131" s="41">
        <f>E131+F131</f>
        <v>13000</v>
      </c>
      <c r="D131" s="42"/>
      <c r="E131" s="42">
        <f>E132+E133+E134</f>
        <v>0</v>
      </c>
      <c r="F131" s="101">
        <v>13000</v>
      </c>
      <c r="G131" s="108"/>
      <c r="H131" s="41">
        <f>J131+K131</f>
        <v>6538.451</v>
      </c>
      <c r="I131" s="42"/>
      <c r="J131" s="42">
        <f>J132+J133+J134</f>
        <v>0</v>
      </c>
      <c r="K131" s="42">
        <v>6538.451</v>
      </c>
      <c r="L131" s="43"/>
      <c r="M131" s="44">
        <f t="shared" si="6"/>
        <v>50.295776923076914</v>
      </c>
      <c r="N131" s="117">
        <f>P131+Q131</f>
        <v>6360.051</v>
      </c>
      <c r="O131" s="42"/>
      <c r="P131" s="42">
        <f>P132+P133+P134</f>
        <v>0</v>
      </c>
      <c r="Q131" s="42">
        <v>6360.051</v>
      </c>
      <c r="R131" s="43"/>
      <c r="S131" s="45">
        <f t="shared" si="7"/>
        <v>48.923469230769236</v>
      </c>
      <c r="T131" s="63"/>
    </row>
    <row r="132" spans="1:20" ht="36" hidden="1">
      <c r="A132" s="11" t="s">
        <v>232</v>
      </c>
      <c r="B132" s="159" t="s">
        <v>143</v>
      </c>
      <c r="C132" s="41"/>
      <c r="D132" s="42"/>
      <c r="E132" s="42"/>
      <c r="F132" s="101"/>
      <c r="G132" s="108"/>
      <c r="H132" s="41"/>
      <c r="I132" s="42"/>
      <c r="J132" s="42"/>
      <c r="K132" s="42"/>
      <c r="L132" s="43"/>
      <c r="M132" s="60"/>
      <c r="N132" s="117"/>
      <c r="O132" s="42"/>
      <c r="P132" s="42"/>
      <c r="Q132" s="42"/>
      <c r="R132" s="43"/>
      <c r="S132" s="45"/>
      <c r="T132" s="63"/>
    </row>
    <row r="133" spans="1:20" ht="36" hidden="1">
      <c r="A133" s="11" t="s">
        <v>233</v>
      </c>
      <c r="B133" s="159" t="s">
        <v>144</v>
      </c>
      <c r="C133" s="41"/>
      <c r="D133" s="42"/>
      <c r="E133" s="42"/>
      <c r="F133" s="101"/>
      <c r="G133" s="108"/>
      <c r="H133" s="41"/>
      <c r="I133" s="42"/>
      <c r="J133" s="42"/>
      <c r="K133" s="42"/>
      <c r="L133" s="43"/>
      <c r="M133" s="60"/>
      <c r="N133" s="117"/>
      <c r="O133" s="42"/>
      <c r="P133" s="42"/>
      <c r="Q133" s="42"/>
      <c r="R133" s="43"/>
      <c r="S133" s="45"/>
      <c r="T133" s="63"/>
    </row>
    <row r="134" spans="1:20" ht="77.25" customHeight="1" hidden="1">
      <c r="A134" s="11" t="s">
        <v>234</v>
      </c>
      <c r="B134" s="87" t="s">
        <v>145</v>
      </c>
      <c r="C134" s="41"/>
      <c r="D134" s="42"/>
      <c r="E134" s="42"/>
      <c r="F134" s="101"/>
      <c r="G134" s="108"/>
      <c r="H134" s="41"/>
      <c r="I134" s="42"/>
      <c r="J134" s="42"/>
      <c r="K134" s="42"/>
      <c r="L134" s="43"/>
      <c r="M134" s="60"/>
      <c r="N134" s="117"/>
      <c r="O134" s="42"/>
      <c r="P134" s="42"/>
      <c r="Q134" s="42"/>
      <c r="R134" s="43"/>
      <c r="S134" s="45"/>
      <c r="T134" s="63"/>
    </row>
    <row r="135" spans="1:20" ht="60" hidden="1">
      <c r="A135" s="11" t="s">
        <v>146</v>
      </c>
      <c r="B135" s="96" t="s">
        <v>206</v>
      </c>
      <c r="C135" s="41">
        <f>E135+F135</f>
        <v>2098.88</v>
      </c>
      <c r="D135" s="42"/>
      <c r="E135" s="42">
        <v>2098.88</v>
      </c>
      <c r="F135" s="101"/>
      <c r="G135" s="108"/>
      <c r="H135" s="41">
        <f>J135+K135</f>
        <v>1337.096</v>
      </c>
      <c r="I135" s="42"/>
      <c r="J135" s="42">
        <v>1337.096</v>
      </c>
      <c r="K135" s="42"/>
      <c r="L135" s="43"/>
      <c r="M135" s="44">
        <f t="shared" si="6"/>
        <v>63.70521420948315</v>
      </c>
      <c r="N135" s="117">
        <f>P135+Q135</f>
        <v>1337.096</v>
      </c>
      <c r="O135" s="42"/>
      <c r="P135" s="42">
        <v>1337.096</v>
      </c>
      <c r="Q135" s="42"/>
      <c r="R135" s="43"/>
      <c r="S135" s="57"/>
      <c r="T135" s="63"/>
    </row>
    <row r="136" spans="1:20" ht="120" hidden="1">
      <c r="A136" s="11" t="s">
        <v>232</v>
      </c>
      <c r="B136" s="159" t="s">
        <v>147</v>
      </c>
      <c r="C136" s="41"/>
      <c r="D136" s="42"/>
      <c r="E136" s="42"/>
      <c r="F136" s="101"/>
      <c r="G136" s="108"/>
      <c r="H136" s="41"/>
      <c r="I136" s="42"/>
      <c r="J136" s="42"/>
      <c r="K136" s="42"/>
      <c r="L136" s="43"/>
      <c r="M136" s="60"/>
      <c r="N136" s="117"/>
      <c r="O136" s="42"/>
      <c r="P136" s="42"/>
      <c r="Q136" s="42"/>
      <c r="R136" s="43"/>
      <c r="S136" s="45"/>
      <c r="T136" s="63"/>
    </row>
    <row r="137" spans="1:20" ht="60" hidden="1">
      <c r="A137" s="11" t="s">
        <v>233</v>
      </c>
      <c r="B137" s="159" t="s">
        <v>148</v>
      </c>
      <c r="C137" s="41"/>
      <c r="D137" s="42"/>
      <c r="E137" s="42"/>
      <c r="F137" s="101"/>
      <c r="G137" s="108"/>
      <c r="H137" s="41"/>
      <c r="I137" s="42"/>
      <c r="J137" s="42"/>
      <c r="K137" s="42"/>
      <c r="L137" s="43"/>
      <c r="M137" s="60"/>
      <c r="N137" s="117"/>
      <c r="O137" s="42"/>
      <c r="P137" s="42"/>
      <c r="Q137" s="42"/>
      <c r="R137" s="43"/>
      <c r="S137" s="45"/>
      <c r="T137" s="63"/>
    </row>
    <row r="138" spans="1:20" ht="60" hidden="1">
      <c r="A138" s="11" t="s">
        <v>234</v>
      </c>
      <c r="B138" s="159" t="s">
        <v>149</v>
      </c>
      <c r="C138" s="41"/>
      <c r="D138" s="42"/>
      <c r="E138" s="42"/>
      <c r="F138" s="101"/>
      <c r="G138" s="108"/>
      <c r="H138" s="41"/>
      <c r="I138" s="42"/>
      <c r="J138" s="42"/>
      <c r="K138" s="42"/>
      <c r="L138" s="43"/>
      <c r="M138" s="60"/>
      <c r="N138" s="117"/>
      <c r="O138" s="42"/>
      <c r="P138" s="42"/>
      <c r="Q138" s="42"/>
      <c r="R138" s="43"/>
      <c r="S138" s="45"/>
      <c r="T138" s="63"/>
    </row>
    <row r="139" spans="1:20" ht="180" hidden="1">
      <c r="A139" s="11" t="s">
        <v>241</v>
      </c>
      <c r="B139" s="159" t="s">
        <v>150</v>
      </c>
      <c r="C139" s="41"/>
      <c r="D139" s="42"/>
      <c r="E139" s="42"/>
      <c r="F139" s="101"/>
      <c r="G139" s="108"/>
      <c r="H139" s="41"/>
      <c r="I139" s="42"/>
      <c r="J139" s="42"/>
      <c r="K139" s="42"/>
      <c r="L139" s="43"/>
      <c r="M139" s="60"/>
      <c r="N139" s="117"/>
      <c r="O139" s="42"/>
      <c r="P139" s="42"/>
      <c r="Q139" s="42"/>
      <c r="R139" s="43"/>
      <c r="S139" s="45"/>
      <c r="T139" s="63"/>
    </row>
    <row r="140" spans="1:20" ht="72" hidden="1">
      <c r="A140" s="11" t="s">
        <v>242</v>
      </c>
      <c r="B140" s="87" t="s">
        <v>151</v>
      </c>
      <c r="C140" s="41"/>
      <c r="D140" s="42"/>
      <c r="E140" s="42"/>
      <c r="F140" s="101"/>
      <c r="G140" s="108"/>
      <c r="H140" s="41"/>
      <c r="I140" s="42"/>
      <c r="J140" s="42"/>
      <c r="K140" s="42"/>
      <c r="L140" s="43"/>
      <c r="M140" s="60"/>
      <c r="N140" s="117"/>
      <c r="O140" s="42"/>
      <c r="P140" s="42"/>
      <c r="Q140" s="42"/>
      <c r="R140" s="43"/>
      <c r="S140" s="45"/>
      <c r="T140" s="63"/>
    </row>
    <row r="141" spans="1:20" ht="113.25" customHeight="1" hidden="1">
      <c r="A141" s="11" t="s">
        <v>243</v>
      </c>
      <c r="B141" s="87" t="s">
        <v>222</v>
      </c>
      <c r="C141" s="41"/>
      <c r="D141" s="42"/>
      <c r="E141" s="42"/>
      <c r="F141" s="101"/>
      <c r="G141" s="108"/>
      <c r="H141" s="41"/>
      <c r="I141" s="42"/>
      <c r="J141" s="42"/>
      <c r="K141" s="42"/>
      <c r="L141" s="43"/>
      <c r="M141" s="60"/>
      <c r="N141" s="117"/>
      <c r="O141" s="42"/>
      <c r="P141" s="42"/>
      <c r="Q141" s="42"/>
      <c r="R141" s="43"/>
      <c r="S141" s="45"/>
      <c r="T141" s="63"/>
    </row>
    <row r="142" spans="1:20" ht="72.75" customHeight="1" hidden="1">
      <c r="A142" s="11" t="s">
        <v>152</v>
      </c>
      <c r="B142" s="159" t="s">
        <v>207</v>
      </c>
      <c r="C142" s="41">
        <f>E142+F142</f>
        <v>2098.88</v>
      </c>
      <c r="D142" s="42"/>
      <c r="E142" s="42">
        <v>2098.88</v>
      </c>
      <c r="F142" s="101"/>
      <c r="G142" s="108"/>
      <c r="H142" s="41">
        <f>J142+K142</f>
        <v>1337.097</v>
      </c>
      <c r="I142" s="42"/>
      <c r="J142" s="42">
        <v>1337.097</v>
      </c>
      <c r="K142" s="42"/>
      <c r="L142" s="43"/>
      <c r="M142" s="44">
        <f aca="true" t="shared" si="20" ref="M142:M202">H142/C142*100</f>
        <v>63.70526185394114</v>
      </c>
      <c r="N142" s="117">
        <f>P142+Q142</f>
        <v>1337.096</v>
      </c>
      <c r="O142" s="42"/>
      <c r="P142" s="42">
        <v>1337.096</v>
      </c>
      <c r="Q142" s="42"/>
      <c r="R142" s="43"/>
      <c r="S142" s="45">
        <f aca="true" t="shared" si="21" ref="S142:S202">N142/C142*100</f>
        <v>63.70521420948315</v>
      </c>
      <c r="T142" s="63"/>
    </row>
    <row r="143" spans="1:20" ht="87" customHeight="1" hidden="1">
      <c r="A143" s="11" t="s">
        <v>232</v>
      </c>
      <c r="B143" s="87" t="s">
        <v>223</v>
      </c>
      <c r="C143" s="41"/>
      <c r="D143" s="42"/>
      <c r="E143" s="42"/>
      <c r="F143" s="101"/>
      <c r="G143" s="108"/>
      <c r="H143" s="41"/>
      <c r="I143" s="42"/>
      <c r="J143" s="42"/>
      <c r="K143" s="42"/>
      <c r="L143" s="43"/>
      <c r="M143" s="60"/>
      <c r="N143" s="117"/>
      <c r="O143" s="42"/>
      <c r="P143" s="42"/>
      <c r="Q143" s="42"/>
      <c r="R143" s="43"/>
      <c r="S143" s="45"/>
      <c r="T143" s="63"/>
    </row>
    <row r="144" spans="1:20" ht="167.25" customHeight="1" hidden="1">
      <c r="A144" s="11" t="s">
        <v>233</v>
      </c>
      <c r="B144" s="159" t="s">
        <v>224</v>
      </c>
      <c r="C144" s="41"/>
      <c r="D144" s="42"/>
      <c r="E144" s="42"/>
      <c r="F144" s="101"/>
      <c r="G144" s="108"/>
      <c r="H144" s="41"/>
      <c r="I144" s="42"/>
      <c r="J144" s="42"/>
      <c r="K144" s="42"/>
      <c r="L144" s="43"/>
      <c r="M144" s="60"/>
      <c r="N144" s="117"/>
      <c r="O144" s="42"/>
      <c r="P144" s="42"/>
      <c r="Q144" s="42"/>
      <c r="R144" s="43"/>
      <c r="S144" s="45"/>
      <c r="T144" s="63"/>
    </row>
    <row r="145" spans="1:20" ht="36" hidden="1">
      <c r="A145" s="11" t="s">
        <v>234</v>
      </c>
      <c r="B145" s="159" t="s">
        <v>153</v>
      </c>
      <c r="C145" s="41"/>
      <c r="D145" s="42"/>
      <c r="E145" s="42"/>
      <c r="F145" s="101"/>
      <c r="G145" s="108"/>
      <c r="H145" s="41"/>
      <c r="I145" s="42"/>
      <c r="J145" s="42"/>
      <c r="K145" s="42"/>
      <c r="L145" s="43"/>
      <c r="M145" s="60"/>
      <c r="N145" s="117"/>
      <c r="O145" s="42"/>
      <c r="P145" s="42"/>
      <c r="Q145" s="42"/>
      <c r="R145" s="43"/>
      <c r="S145" s="45"/>
      <c r="T145" s="63"/>
    </row>
    <row r="146" spans="1:20" ht="52.5" customHeight="1" hidden="1">
      <c r="A146" s="11" t="s">
        <v>154</v>
      </c>
      <c r="B146" s="159" t="s">
        <v>208</v>
      </c>
      <c r="C146" s="41"/>
      <c r="D146" s="42"/>
      <c r="E146" s="42"/>
      <c r="F146" s="101"/>
      <c r="G146" s="108"/>
      <c r="H146" s="41"/>
      <c r="I146" s="42"/>
      <c r="J146" s="42"/>
      <c r="K146" s="42"/>
      <c r="L146" s="43"/>
      <c r="M146" s="60"/>
      <c r="N146" s="117"/>
      <c r="O146" s="42"/>
      <c r="P146" s="42"/>
      <c r="Q146" s="42"/>
      <c r="R146" s="43"/>
      <c r="S146" s="45"/>
      <c r="T146" s="63"/>
    </row>
    <row r="147" spans="1:20" ht="72" hidden="1">
      <c r="A147" s="11" t="s">
        <v>232</v>
      </c>
      <c r="B147" s="159" t="s">
        <v>155</v>
      </c>
      <c r="C147" s="41"/>
      <c r="D147" s="42"/>
      <c r="E147" s="42"/>
      <c r="F147" s="101"/>
      <c r="G147" s="108"/>
      <c r="H147" s="41"/>
      <c r="I147" s="42"/>
      <c r="J147" s="42"/>
      <c r="K147" s="42"/>
      <c r="L147" s="43"/>
      <c r="M147" s="60"/>
      <c r="N147" s="117"/>
      <c r="O147" s="42"/>
      <c r="P147" s="42"/>
      <c r="Q147" s="42"/>
      <c r="R147" s="43"/>
      <c r="S147" s="45"/>
      <c r="T147" s="63"/>
    </row>
    <row r="148" spans="1:20" ht="39.75" customHeight="1" hidden="1">
      <c r="A148" s="11" t="s">
        <v>233</v>
      </c>
      <c r="B148" s="159" t="s">
        <v>156</v>
      </c>
      <c r="C148" s="41"/>
      <c r="D148" s="42"/>
      <c r="E148" s="42"/>
      <c r="F148" s="101"/>
      <c r="G148" s="108"/>
      <c r="H148" s="41"/>
      <c r="I148" s="42"/>
      <c r="J148" s="42"/>
      <c r="K148" s="42"/>
      <c r="L148" s="43"/>
      <c r="M148" s="60"/>
      <c r="N148" s="117"/>
      <c r="O148" s="42"/>
      <c r="P148" s="42"/>
      <c r="Q148" s="42"/>
      <c r="R148" s="43"/>
      <c r="S148" s="45"/>
      <c r="T148" s="63"/>
    </row>
    <row r="149" spans="1:20" ht="48" hidden="1">
      <c r="A149" s="11" t="s">
        <v>234</v>
      </c>
      <c r="B149" s="159" t="s">
        <v>157</v>
      </c>
      <c r="C149" s="41"/>
      <c r="D149" s="42"/>
      <c r="E149" s="42"/>
      <c r="F149" s="101"/>
      <c r="G149" s="108"/>
      <c r="H149" s="41"/>
      <c r="I149" s="42"/>
      <c r="J149" s="42"/>
      <c r="K149" s="42"/>
      <c r="L149" s="43"/>
      <c r="M149" s="60"/>
      <c r="N149" s="117"/>
      <c r="O149" s="42"/>
      <c r="P149" s="42"/>
      <c r="Q149" s="42"/>
      <c r="R149" s="43"/>
      <c r="S149" s="45"/>
      <c r="T149" s="63"/>
    </row>
    <row r="150" spans="1:20" ht="90" customHeight="1" hidden="1">
      <c r="A150" s="11" t="s">
        <v>158</v>
      </c>
      <c r="B150" s="87" t="s">
        <v>209</v>
      </c>
      <c r="C150" s="41">
        <f>E150+F150</f>
        <v>1880.484</v>
      </c>
      <c r="D150" s="42"/>
      <c r="E150" s="42">
        <v>537.484</v>
      </c>
      <c r="F150" s="101">
        <v>1343</v>
      </c>
      <c r="G150" s="108"/>
      <c r="H150" s="41">
        <f>J150+K150</f>
        <v>1232.719</v>
      </c>
      <c r="I150" s="42"/>
      <c r="J150" s="42">
        <v>235.878</v>
      </c>
      <c r="K150" s="42">
        <v>996.841</v>
      </c>
      <c r="L150" s="43"/>
      <c r="M150" s="44">
        <f t="shared" si="20"/>
        <v>65.55328309094894</v>
      </c>
      <c r="N150" s="117">
        <f>P150+Q150</f>
        <v>1223.695</v>
      </c>
      <c r="O150" s="42"/>
      <c r="P150" s="42">
        <v>226.854</v>
      </c>
      <c r="Q150" s="42">
        <v>996.841</v>
      </c>
      <c r="R150" s="43"/>
      <c r="S150" s="45">
        <f>N150/C150*100</f>
        <v>65.07340663361134</v>
      </c>
      <c r="T150" s="63"/>
    </row>
    <row r="151" spans="1:20" ht="97.5" customHeight="1" hidden="1">
      <c r="A151" s="11" t="s">
        <v>232</v>
      </c>
      <c r="B151" s="159" t="s">
        <v>227</v>
      </c>
      <c r="C151" s="41"/>
      <c r="D151" s="42"/>
      <c r="E151" s="42"/>
      <c r="F151" s="101"/>
      <c r="G151" s="108"/>
      <c r="H151" s="41"/>
      <c r="I151" s="42"/>
      <c r="J151" s="42"/>
      <c r="K151" s="42"/>
      <c r="L151" s="43"/>
      <c r="M151" s="60"/>
      <c r="N151" s="117"/>
      <c r="O151" s="42"/>
      <c r="P151" s="42"/>
      <c r="Q151" s="42"/>
      <c r="R151" s="43"/>
      <c r="S151" s="45"/>
      <c r="T151" s="63"/>
    </row>
    <row r="152" spans="1:20" ht="148.5" customHeight="1" hidden="1">
      <c r="A152" s="11" t="s">
        <v>233</v>
      </c>
      <c r="B152" s="159" t="s">
        <v>159</v>
      </c>
      <c r="C152" s="41"/>
      <c r="D152" s="42"/>
      <c r="E152" s="42"/>
      <c r="F152" s="101"/>
      <c r="G152" s="108"/>
      <c r="H152" s="41"/>
      <c r="I152" s="42"/>
      <c r="J152" s="42"/>
      <c r="K152" s="42"/>
      <c r="L152" s="43"/>
      <c r="M152" s="60"/>
      <c r="N152" s="117"/>
      <c r="O152" s="42"/>
      <c r="P152" s="42"/>
      <c r="Q152" s="42"/>
      <c r="R152" s="43"/>
      <c r="S152" s="45"/>
      <c r="T152" s="63"/>
    </row>
    <row r="153" spans="1:20" ht="48" hidden="1">
      <c r="A153" s="11" t="s">
        <v>234</v>
      </c>
      <c r="B153" s="159" t="s">
        <v>160</v>
      </c>
      <c r="C153" s="41"/>
      <c r="D153" s="42"/>
      <c r="E153" s="42"/>
      <c r="F153" s="101"/>
      <c r="G153" s="108"/>
      <c r="H153" s="41"/>
      <c r="I153" s="42"/>
      <c r="J153" s="42"/>
      <c r="K153" s="42"/>
      <c r="L153" s="43"/>
      <c r="M153" s="60"/>
      <c r="N153" s="117"/>
      <c r="O153" s="42"/>
      <c r="P153" s="42"/>
      <c r="Q153" s="42"/>
      <c r="R153" s="43"/>
      <c r="S153" s="45"/>
      <c r="T153" s="63"/>
    </row>
    <row r="154" spans="1:20" ht="72" hidden="1">
      <c r="A154" s="11" t="s">
        <v>107</v>
      </c>
      <c r="B154" s="159" t="s">
        <v>210</v>
      </c>
      <c r="C154" s="41">
        <f>E154+F154</f>
        <v>224.896</v>
      </c>
      <c r="D154" s="42"/>
      <c r="E154" s="42">
        <v>224.896</v>
      </c>
      <c r="F154" s="101"/>
      <c r="G154" s="108"/>
      <c r="H154" s="41">
        <f>J154+K154</f>
        <v>37.666</v>
      </c>
      <c r="I154" s="42"/>
      <c r="J154" s="42">
        <v>37.666</v>
      </c>
      <c r="K154" s="42"/>
      <c r="L154" s="43"/>
      <c r="M154" s="44">
        <f t="shared" si="20"/>
        <v>16.748185828116107</v>
      </c>
      <c r="N154" s="117">
        <f>P154+Q154</f>
        <v>36.805</v>
      </c>
      <c r="O154" s="42"/>
      <c r="P154" s="42">
        <v>36.805</v>
      </c>
      <c r="Q154" s="42"/>
      <c r="R154" s="43"/>
      <c r="S154" s="45">
        <f t="shared" si="21"/>
        <v>16.3653422026181</v>
      </c>
      <c r="T154" s="63"/>
    </row>
    <row r="155" spans="1:20" ht="108" hidden="1">
      <c r="A155" s="11" t="s">
        <v>232</v>
      </c>
      <c r="B155" s="160" t="s">
        <v>108</v>
      </c>
      <c r="C155" s="41"/>
      <c r="D155" s="42"/>
      <c r="E155" s="42"/>
      <c r="F155" s="101"/>
      <c r="G155" s="108"/>
      <c r="H155" s="41"/>
      <c r="I155" s="42"/>
      <c r="J155" s="42"/>
      <c r="K155" s="42"/>
      <c r="L155" s="43"/>
      <c r="M155" s="60"/>
      <c r="N155" s="117"/>
      <c r="O155" s="42"/>
      <c r="P155" s="42"/>
      <c r="Q155" s="42"/>
      <c r="R155" s="43"/>
      <c r="S155" s="45"/>
      <c r="T155" s="63"/>
    </row>
    <row r="156" spans="1:20" ht="36" hidden="1">
      <c r="A156" s="11" t="s">
        <v>233</v>
      </c>
      <c r="B156" s="159" t="s">
        <v>109</v>
      </c>
      <c r="C156" s="41"/>
      <c r="D156" s="42"/>
      <c r="E156" s="42"/>
      <c r="F156" s="101"/>
      <c r="G156" s="108"/>
      <c r="H156" s="41"/>
      <c r="I156" s="42"/>
      <c r="J156" s="42"/>
      <c r="K156" s="42"/>
      <c r="L156" s="43"/>
      <c r="M156" s="60"/>
      <c r="N156" s="117"/>
      <c r="O156" s="42"/>
      <c r="P156" s="42"/>
      <c r="Q156" s="42"/>
      <c r="R156" s="43"/>
      <c r="S156" s="45"/>
      <c r="T156" s="63"/>
    </row>
    <row r="157" spans="1:20" ht="36" hidden="1">
      <c r="A157" s="11" t="s">
        <v>234</v>
      </c>
      <c r="B157" s="159" t="s">
        <v>110</v>
      </c>
      <c r="C157" s="41"/>
      <c r="D157" s="42"/>
      <c r="E157" s="42"/>
      <c r="F157" s="101"/>
      <c r="G157" s="108"/>
      <c r="H157" s="41"/>
      <c r="I157" s="42"/>
      <c r="J157" s="42"/>
      <c r="K157" s="42"/>
      <c r="L157" s="43"/>
      <c r="M157" s="60"/>
      <c r="N157" s="117"/>
      <c r="O157" s="42"/>
      <c r="P157" s="42"/>
      <c r="Q157" s="42"/>
      <c r="R157" s="43"/>
      <c r="S157" s="45"/>
      <c r="T157" s="63"/>
    </row>
    <row r="158" spans="1:20" ht="60" hidden="1">
      <c r="A158" s="11" t="s">
        <v>241</v>
      </c>
      <c r="B158" s="159" t="s">
        <v>111</v>
      </c>
      <c r="C158" s="41"/>
      <c r="D158" s="42"/>
      <c r="E158" s="42"/>
      <c r="F158" s="101"/>
      <c r="G158" s="108"/>
      <c r="H158" s="41"/>
      <c r="I158" s="42"/>
      <c r="J158" s="42"/>
      <c r="K158" s="42"/>
      <c r="L158" s="43"/>
      <c r="M158" s="60"/>
      <c r="N158" s="117"/>
      <c r="O158" s="42"/>
      <c r="P158" s="42"/>
      <c r="Q158" s="42"/>
      <c r="R158" s="43"/>
      <c r="S158" s="45"/>
      <c r="T158" s="63"/>
    </row>
    <row r="159" spans="1:20" ht="60" hidden="1">
      <c r="A159" s="11" t="s">
        <v>242</v>
      </c>
      <c r="B159" s="159" t="s">
        <v>115</v>
      </c>
      <c r="C159" s="41"/>
      <c r="D159" s="42"/>
      <c r="E159" s="42"/>
      <c r="F159" s="101"/>
      <c r="G159" s="108"/>
      <c r="H159" s="41"/>
      <c r="I159" s="42"/>
      <c r="J159" s="42"/>
      <c r="K159" s="42"/>
      <c r="L159" s="43"/>
      <c r="M159" s="60"/>
      <c r="N159" s="117"/>
      <c r="O159" s="42"/>
      <c r="P159" s="42"/>
      <c r="Q159" s="42"/>
      <c r="R159" s="43"/>
      <c r="S159" s="45"/>
      <c r="T159" s="63"/>
    </row>
    <row r="160" spans="1:20" s="123" customFormat="1" ht="132" customHeight="1">
      <c r="A160" s="154" t="s">
        <v>84</v>
      </c>
      <c r="B160" s="141" t="s">
        <v>175</v>
      </c>
      <c r="C160" s="142">
        <f>C161+C166+C170</f>
        <v>13071.026999999998</v>
      </c>
      <c r="D160" s="42"/>
      <c r="E160" s="42"/>
      <c r="F160" s="144">
        <f>F161+F166+F170</f>
        <v>13071.026999999998</v>
      </c>
      <c r="G160" s="108"/>
      <c r="H160" s="142">
        <f>H161+H166+H170</f>
        <v>7903.97</v>
      </c>
      <c r="I160" s="42"/>
      <c r="J160" s="42"/>
      <c r="K160" s="143">
        <f>K161+K166+K170</f>
        <v>7903.97</v>
      </c>
      <c r="L160" s="43"/>
      <c r="M160" s="60">
        <f t="shared" si="20"/>
        <v>60.46938775354073</v>
      </c>
      <c r="N160" s="158">
        <f>N161+N166+N170</f>
        <v>7183.3279999999995</v>
      </c>
      <c r="O160" s="42"/>
      <c r="P160" s="42"/>
      <c r="Q160" s="143">
        <f>Q161+Q166+Q170</f>
        <v>7183.3279999999995</v>
      </c>
      <c r="R160" s="43"/>
      <c r="S160" s="57">
        <f t="shared" si="21"/>
        <v>54.95611018170187</v>
      </c>
      <c r="T160" s="122"/>
    </row>
    <row r="161" spans="1:20" ht="60" hidden="1">
      <c r="A161" s="11" t="s">
        <v>91</v>
      </c>
      <c r="B161" s="87" t="s">
        <v>211</v>
      </c>
      <c r="C161" s="41">
        <f>C162+C163+C164+C165</f>
        <v>9250.633999999998</v>
      </c>
      <c r="D161" s="42"/>
      <c r="E161" s="42"/>
      <c r="F161" s="101">
        <f>F162+F163+F164+F165</f>
        <v>9250.633999999998</v>
      </c>
      <c r="G161" s="108"/>
      <c r="H161" s="41">
        <f>H162+H163+H164+H165</f>
        <v>6279.025000000001</v>
      </c>
      <c r="I161" s="42"/>
      <c r="J161" s="42"/>
      <c r="K161" s="42">
        <f>K162+K163+K164+K165</f>
        <v>6279.025000000001</v>
      </c>
      <c r="L161" s="43"/>
      <c r="M161" s="44">
        <f t="shared" si="20"/>
        <v>67.87669904570866</v>
      </c>
      <c r="N161" s="117">
        <f>N162+N163+N164+N165</f>
        <v>5828.293999999999</v>
      </c>
      <c r="O161" s="42"/>
      <c r="P161" s="42"/>
      <c r="Q161" s="42">
        <f>Q162+Q163+Q164+Q165</f>
        <v>5828.293999999999</v>
      </c>
      <c r="R161" s="43"/>
      <c r="S161" s="45">
        <f t="shared" si="21"/>
        <v>63.00426543737435</v>
      </c>
      <c r="T161" s="63"/>
    </row>
    <row r="162" spans="1:20" ht="60" hidden="1">
      <c r="A162" s="11" t="s">
        <v>232</v>
      </c>
      <c r="B162" s="87" t="s">
        <v>92</v>
      </c>
      <c r="C162" s="41">
        <f>F162</f>
        <v>8421.228</v>
      </c>
      <c r="D162" s="42"/>
      <c r="E162" s="42"/>
      <c r="F162" s="101">
        <v>8421.228</v>
      </c>
      <c r="G162" s="108"/>
      <c r="H162" s="41">
        <f>K162</f>
        <v>5805.356</v>
      </c>
      <c r="I162" s="42"/>
      <c r="J162" s="42"/>
      <c r="K162" s="42">
        <v>5805.356</v>
      </c>
      <c r="L162" s="43"/>
      <c r="M162" s="44">
        <f t="shared" si="20"/>
        <v>68.93716688349966</v>
      </c>
      <c r="N162" s="117">
        <f>Q162</f>
        <v>5363.905</v>
      </c>
      <c r="O162" s="42"/>
      <c r="P162" s="42"/>
      <c r="Q162" s="42">
        <v>5363.905</v>
      </c>
      <c r="R162" s="43"/>
      <c r="S162" s="45">
        <f t="shared" si="21"/>
        <v>63.69504542567901</v>
      </c>
      <c r="T162" s="63"/>
    </row>
    <row r="163" spans="1:20" ht="24" hidden="1">
      <c r="A163" s="11" t="s">
        <v>233</v>
      </c>
      <c r="B163" s="87" t="s">
        <v>93</v>
      </c>
      <c r="C163" s="41">
        <f>F163</f>
        <v>214.544</v>
      </c>
      <c r="D163" s="42"/>
      <c r="E163" s="42"/>
      <c r="F163" s="101">
        <v>214.544</v>
      </c>
      <c r="G163" s="108"/>
      <c r="H163" s="41">
        <f>K163</f>
        <v>125.975</v>
      </c>
      <c r="I163" s="42"/>
      <c r="J163" s="42"/>
      <c r="K163" s="42">
        <v>125.975</v>
      </c>
      <c r="L163" s="43"/>
      <c r="M163" s="44">
        <f t="shared" si="20"/>
        <v>58.717559102095606</v>
      </c>
      <c r="N163" s="117">
        <f>Q163</f>
        <v>124.931</v>
      </c>
      <c r="O163" s="42"/>
      <c r="P163" s="42"/>
      <c r="Q163" s="42">
        <v>124.931</v>
      </c>
      <c r="R163" s="43"/>
      <c r="S163" s="45">
        <f t="shared" si="21"/>
        <v>58.23094563352972</v>
      </c>
      <c r="T163" s="63"/>
    </row>
    <row r="164" spans="1:20" ht="36" hidden="1">
      <c r="A164" s="11" t="s">
        <v>234</v>
      </c>
      <c r="B164" s="87" t="s">
        <v>94</v>
      </c>
      <c r="C164" s="41">
        <f>F164</f>
        <v>541.514</v>
      </c>
      <c r="D164" s="42"/>
      <c r="E164" s="42"/>
      <c r="F164" s="101">
        <v>541.514</v>
      </c>
      <c r="G164" s="108"/>
      <c r="H164" s="41">
        <f>K164</f>
        <v>347.694</v>
      </c>
      <c r="I164" s="42"/>
      <c r="J164" s="42"/>
      <c r="K164" s="42">
        <v>347.694</v>
      </c>
      <c r="L164" s="43"/>
      <c r="M164" s="44">
        <f t="shared" si="20"/>
        <v>64.20775824817088</v>
      </c>
      <c r="N164" s="117">
        <f>Q164</f>
        <v>339.458</v>
      </c>
      <c r="O164" s="42"/>
      <c r="P164" s="42"/>
      <c r="Q164" s="42">
        <v>339.458</v>
      </c>
      <c r="R164" s="43"/>
      <c r="S164" s="45">
        <f t="shared" si="21"/>
        <v>62.68683727475191</v>
      </c>
      <c r="T164" s="63"/>
    </row>
    <row r="165" spans="1:20" ht="48" hidden="1">
      <c r="A165" s="11" t="s">
        <v>241</v>
      </c>
      <c r="B165" s="87" t="s">
        <v>176</v>
      </c>
      <c r="C165" s="41">
        <f>F165</f>
        <v>73.348</v>
      </c>
      <c r="D165" s="42"/>
      <c r="E165" s="42"/>
      <c r="F165" s="101">
        <v>73.348</v>
      </c>
      <c r="G165" s="108"/>
      <c r="H165" s="41">
        <f>K165</f>
        <v>0</v>
      </c>
      <c r="I165" s="42"/>
      <c r="J165" s="42"/>
      <c r="K165" s="42">
        <v>0</v>
      </c>
      <c r="L165" s="43"/>
      <c r="M165" s="44">
        <f t="shared" si="20"/>
        <v>0</v>
      </c>
      <c r="N165" s="117">
        <f>Q165</f>
        <v>0</v>
      </c>
      <c r="O165" s="42"/>
      <c r="P165" s="42"/>
      <c r="Q165" s="42">
        <v>0</v>
      </c>
      <c r="R165" s="43"/>
      <c r="S165" s="45">
        <f t="shared" si="21"/>
        <v>0</v>
      </c>
      <c r="T165" s="63"/>
    </row>
    <row r="166" spans="1:20" ht="24" hidden="1">
      <c r="A166" s="11" t="s">
        <v>95</v>
      </c>
      <c r="B166" s="87" t="s">
        <v>96</v>
      </c>
      <c r="C166" s="41">
        <f>C167+C168+C169</f>
        <v>2583.564</v>
      </c>
      <c r="D166" s="42"/>
      <c r="E166" s="42"/>
      <c r="F166" s="101">
        <f>F167+F168+F169</f>
        <v>2583.564</v>
      </c>
      <c r="G166" s="108"/>
      <c r="H166" s="41">
        <f>H167+H168+H169</f>
        <v>989.0400000000001</v>
      </c>
      <c r="I166" s="42"/>
      <c r="J166" s="42"/>
      <c r="K166" s="42">
        <f>K167+K168+K169</f>
        <v>989.0400000000001</v>
      </c>
      <c r="L166" s="43"/>
      <c r="M166" s="44">
        <f t="shared" si="20"/>
        <v>38.282001142607655</v>
      </c>
      <c r="N166" s="117">
        <f>N167+N168+N169</f>
        <v>812.3910000000001</v>
      </c>
      <c r="O166" s="42"/>
      <c r="P166" s="42"/>
      <c r="Q166" s="42">
        <f>Q167+Q168+Q169</f>
        <v>812.3910000000001</v>
      </c>
      <c r="R166" s="43"/>
      <c r="S166" s="45">
        <f t="shared" si="21"/>
        <v>31.444585851173034</v>
      </c>
      <c r="T166" s="63"/>
    </row>
    <row r="167" spans="1:20" ht="72" hidden="1">
      <c r="A167" s="11" t="s">
        <v>232</v>
      </c>
      <c r="B167" s="96" t="s">
        <v>97</v>
      </c>
      <c r="C167" s="41">
        <f>F167</f>
        <v>361.323</v>
      </c>
      <c r="D167" s="42"/>
      <c r="E167" s="42"/>
      <c r="F167" s="101">
        <v>361.323</v>
      </c>
      <c r="G167" s="108"/>
      <c r="H167" s="41">
        <f>K167</f>
        <v>171.066</v>
      </c>
      <c r="I167" s="42"/>
      <c r="J167" s="42"/>
      <c r="K167" s="42">
        <v>171.066</v>
      </c>
      <c r="L167" s="43"/>
      <c r="M167" s="44">
        <f t="shared" si="20"/>
        <v>47.34434287327405</v>
      </c>
      <c r="N167" s="117">
        <f>Q167</f>
        <v>163.959</v>
      </c>
      <c r="O167" s="42"/>
      <c r="P167" s="42"/>
      <c r="Q167" s="42">
        <v>163.959</v>
      </c>
      <c r="R167" s="43"/>
      <c r="S167" s="45">
        <f t="shared" si="21"/>
        <v>45.37740470437808</v>
      </c>
      <c r="T167" s="63"/>
    </row>
    <row r="168" spans="1:20" ht="60" hidden="1">
      <c r="A168" s="11" t="s">
        <v>233</v>
      </c>
      <c r="B168" s="96" t="s">
        <v>98</v>
      </c>
      <c r="C168" s="41">
        <f>F168</f>
        <v>40</v>
      </c>
      <c r="D168" s="42"/>
      <c r="E168" s="42"/>
      <c r="F168" s="101">
        <v>40</v>
      </c>
      <c r="G168" s="108"/>
      <c r="H168" s="41">
        <f>K168</f>
        <v>0</v>
      </c>
      <c r="I168" s="42"/>
      <c r="J168" s="42"/>
      <c r="K168" s="42">
        <v>0</v>
      </c>
      <c r="L168" s="43"/>
      <c r="M168" s="44">
        <f t="shared" si="20"/>
        <v>0</v>
      </c>
      <c r="N168" s="117">
        <f>Q168</f>
        <v>0</v>
      </c>
      <c r="O168" s="42"/>
      <c r="P168" s="42"/>
      <c r="Q168" s="42">
        <v>0</v>
      </c>
      <c r="R168" s="43"/>
      <c r="S168" s="45">
        <f t="shared" si="21"/>
        <v>0</v>
      </c>
      <c r="T168" s="63"/>
    </row>
    <row r="169" spans="1:20" ht="36" hidden="1">
      <c r="A169" s="11" t="s">
        <v>234</v>
      </c>
      <c r="B169" s="96" t="s">
        <v>99</v>
      </c>
      <c r="C169" s="41">
        <f>F169</f>
        <v>2182.241</v>
      </c>
      <c r="D169" s="42"/>
      <c r="E169" s="42"/>
      <c r="F169" s="101">
        <v>2182.241</v>
      </c>
      <c r="G169" s="108"/>
      <c r="H169" s="41">
        <f>K169</f>
        <v>817.974</v>
      </c>
      <c r="I169" s="42"/>
      <c r="J169" s="42"/>
      <c r="K169" s="42">
        <v>817.974</v>
      </c>
      <c r="L169" s="43"/>
      <c r="M169" s="44">
        <f t="shared" si="20"/>
        <v>37.483211066055496</v>
      </c>
      <c r="N169" s="117">
        <f>Q169</f>
        <v>648.432</v>
      </c>
      <c r="O169" s="42"/>
      <c r="P169" s="42"/>
      <c r="Q169" s="42">
        <v>648.432</v>
      </c>
      <c r="R169" s="43"/>
      <c r="S169" s="45">
        <f t="shared" si="21"/>
        <v>29.714041666342077</v>
      </c>
      <c r="T169" s="63"/>
    </row>
    <row r="170" spans="1:20" ht="36" hidden="1">
      <c r="A170" s="11" t="s">
        <v>100</v>
      </c>
      <c r="B170" s="96" t="s">
        <v>101</v>
      </c>
      <c r="C170" s="41">
        <f>C171+C172</f>
        <v>1236.829</v>
      </c>
      <c r="D170" s="42"/>
      <c r="E170" s="42"/>
      <c r="F170" s="101">
        <f>F171+F172</f>
        <v>1236.829</v>
      </c>
      <c r="G170" s="108"/>
      <c r="H170" s="41">
        <f>H171+H172</f>
        <v>635.905</v>
      </c>
      <c r="I170" s="42"/>
      <c r="J170" s="42"/>
      <c r="K170" s="42">
        <f>K171+K172</f>
        <v>635.905</v>
      </c>
      <c r="L170" s="43"/>
      <c r="M170" s="44">
        <f t="shared" si="20"/>
        <v>51.41414051578674</v>
      </c>
      <c r="N170" s="117">
        <f>N171+N172</f>
        <v>542.643</v>
      </c>
      <c r="O170" s="42"/>
      <c r="P170" s="42"/>
      <c r="Q170" s="42">
        <f>Q171+Q172</f>
        <v>542.643</v>
      </c>
      <c r="R170" s="43"/>
      <c r="S170" s="45">
        <f t="shared" si="21"/>
        <v>43.87372870461479</v>
      </c>
      <c r="T170" s="63"/>
    </row>
    <row r="171" spans="1:20" ht="48" hidden="1">
      <c r="A171" s="11" t="s">
        <v>232</v>
      </c>
      <c r="B171" s="96" t="s">
        <v>102</v>
      </c>
      <c r="C171" s="41">
        <f aca="true" t="shared" si="22" ref="C171:C182">F171</f>
        <v>656.262</v>
      </c>
      <c r="D171" s="42"/>
      <c r="E171" s="42"/>
      <c r="F171" s="101">
        <v>656.262</v>
      </c>
      <c r="G171" s="108"/>
      <c r="H171" s="41">
        <f aca="true" t="shared" si="23" ref="H171:H182">K171</f>
        <v>285.983</v>
      </c>
      <c r="I171" s="42"/>
      <c r="J171" s="42"/>
      <c r="K171" s="42">
        <v>285.983</v>
      </c>
      <c r="L171" s="43"/>
      <c r="M171" s="44">
        <f t="shared" si="20"/>
        <v>43.577565057857996</v>
      </c>
      <c r="N171" s="117">
        <f aca="true" t="shared" si="24" ref="N171:N182">Q171</f>
        <v>236.268</v>
      </c>
      <c r="O171" s="42"/>
      <c r="P171" s="42"/>
      <c r="Q171" s="42">
        <v>236.268</v>
      </c>
      <c r="R171" s="43"/>
      <c r="S171" s="45">
        <f t="shared" si="21"/>
        <v>36.0020845333114</v>
      </c>
      <c r="T171" s="63"/>
    </row>
    <row r="172" spans="1:20" ht="36" hidden="1">
      <c r="A172" s="11" t="s">
        <v>233</v>
      </c>
      <c r="B172" s="161" t="s">
        <v>103</v>
      </c>
      <c r="C172" s="41">
        <f t="shared" si="22"/>
        <v>580.567</v>
      </c>
      <c r="D172" s="42"/>
      <c r="E172" s="42"/>
      <c r="F172" s="101">
        <v>580.567</v>
      </c>
      <c r="G172" s="108"/>
      <c r="H172" s="41">
        <f t="shared" si="23"/>
        <v>349.922</v>
      </c>
      <c r="I172" s="42"/>
      <c r="J172" s="42"/>
      <c r="K172" s="42">
        <v>349.922</v>
      </c>
      <c r="L172" s="43"/>
      <c r="M172" s="44">
        <f t="shared" si="20"/>
        <v>60.272457786956544</v>
      </c>
      <c r="N172" s="117">
        <f t="shared" si="24"/>
        <v>306.375</v>
      </c>
      <c r="O172" s="42"/>
      <c r="P172" s="42"/>
      <c r="Q172" s="42">
        <v>306.375</v>
      </c>
      <c r="R172" s="43"/>
      <c r="S172" s="45">
        <f t="shared" si="21"/>
        <v>52.7716869887541</v>
      </c>
      <c r="T172" s="63"/>
    </row>
    <row r="173" spans="1:20" s="123" customFormat="1" ht="132">
      <c r="A173" s="154" t="s">
        <v>31</v>
      </c>
      <c r="B173" s="141" t="s">
        <v>39</v>
      </c>
      <c r="C173" s="142">
        <f t="shared" si="22"/>
        <v>6058.637</v>
      </c>
      <c r="D173" s="143"/>
      <c r="E173" s="143"/>
      <c r="F173" s="144">
        <f>F174+F179+F181</f>
        <v>6058.637</v>
      </c>
      <c r="G173" s="156"/>
      <c r="H173" s="142">
        <f t="shared" si="23"/>
        <v>3961.6599999999994</v>
      </c>
      <c r="I173" s="143"/>
      <c r="J173" s="143"/>
      <c r="K173" s="143">
        <f>K174+K179+K181</f>
        <v>3961.6599999999994</v>
      </c>
      <c r="L173" s="157"/>
      <c r="M173" s="60">
        <f t="shared" si="20"/>
        <v>65.38863444038651</v>
      </c>
      <c r="N173" s="158">
        <f t="shared" si="24"/>
        <v>3723.637</v>
      </c>
      <c r="O173" s="143"/>
      <c r="P173" s="143"/>
      <c r="Q173" s="143">
        <f>Q174+Q179+Q181</f>
        <v>3723.637</v>
      </c>
      <c r="R173" s="43"/>
      <c r="S173" s="57">
        <f t="shared" si="21"/>
        <v>61.459978539727665</v>
      </c>
      <c r="T173" s="122"/>
    </row>
    <row r="174" spans="1:20" ht="72" hidden="1">
      <c r="A174" s="11" t="s">
        <v>74</v>
      </c>
      <c r="B174" s="87" t="s">
        <v>212</v>
      </c>
      <c r="C174" s="41">
        <f t="shared" si="22"/>
        <v>5350.324</v>
      </c>
      <c r="D174" s="42"/>
      <c r="E174" s="42"/>
      <c r="F174" s="101">
        <f>F175+F176+F177+F178</f>
        <v>5350.324</v>
      </c>
      <c r="G174" s="108"/>
      <c r="H174" s="41">
        <f t="shared" si="23"/>
        <v>3570.2239999999997</v>
      </c>
      <c r="I174" s="42"/>
      <c r="J174" s="42"/>
      <c r="K174" s="42">
        <f>K175+K176+K177+K178</f>
        <v>3570.2239999999997</v>
      </c>
      <c r="L174" s="43"/>
      <c r="M174" s="44">
        <f t="shared" si="20"/>
        <v>66.72911771324503</v>
      </c>
      <c r="N174" s="117">
        <f t="shared" si="24"/>
        <v>3334.174</v>
      </c>
      <c r="O174" s="42"/>
      <c r="P174" s="42"/>
      <c r="Q174" s="42">
        <f>Q175+Q176+Q177+Q178</f>
        <v>3334.174</v>
      </c>
      <c r="R174" s="43"/>
      <c r="S174" s="45">
        <f t="shared" si="21"/>
        <v>62.31723536742821</v>
      </c>
      <c r="T174" s="63"/>
    </row>
    <row r="175" spans="1:20" ht="60" hidden="1">
      <c r="A175" s="11" t="s">
        <v>232</v>
      </c>
      <c r="B175" s="87" t="s">
        <v>92</v>
      </c>
      <c r="C175" s="41">
        <f t="shared" si="22"/>
        <v>4127.919</v>
      </c>
      <c r="D175" s="42"/>
      <c r="E175" s="42"/>
      <c r="F175" s="101">
        <v>4127.919</v>
      </c>
      <c r="G175" s="108"/>
      <c r="H175" s="41">
        <f t="shared" si="23"/>
        <v>2832.564</v>
      </c>
      <c r="I175" s="42"/>
      <c r="J175" s="42"/>
      <c r="K175" s="42">
        <v>2832.564</v>
      </c>
      <c r="L175" s="43"/>
      <c r="M175" s="44">
        <f t="shared" si="20"/>
        <v>68.61966041484825</v>
      </c>
      <c r="N175" s="117">
        <f t="shared" si="24"/>
        <v>2577.224</v>
      </c>
      <c r="O175" s="42"/>
      <c r="P175" s="42"/>
      <c r="Q175" s="42">
        <v>2577.224</v>
      </c>
      <c r="R175" s="43"/>
      <c r="S175" s="45">
        <f t="shared" si="21"/>
        <v>62.433977023289465</v>
      </c>
      <c r="T175" s="63"/>
    </row>
    <row r="176" spans="1:20" ht="25.5" customHeight="1" hidden="1">
      <c r="A176" s="11" t="s">
        <v>233</v>
      </c>
      <c r="B176" s="87" t="s">
        <v>93</v>
      </c>
      <c r="C176" s="41">
        <f t="shared" si="22"/>
        <v>790.181</v>
      </c>
      <c r="D176" s="42"/>
      <c r="E176" s="42"/>
      <c r="F176" s="101">
        <v>790.181</v>
      </c>
      <c r="G176" s="108"/>
      <c r="H176" s="41">
        <f t="shared" si="23"/>
        <v>505.165</v>
      </c>
      <c r="I176" s="42"/>
      <c r="J176" s="42"/>
      <c r="K176" s="42">
        <v>505.165</v>
      </c>
      <c r="L176" s="43"/>
      <c r="M176" s="44">
        <f t="shared" si="20"/>
        <v>63.93028938939306</v>
      </c>
      <c r="N176" s="117">
        <f t="shared" si="24"/>
        <v>505.907</v>
      </c>
      <c r="O176" s="42"/>
      <c r="P176" s="42"/>
      <c r="Q176" s="42">
        <v>505.907</v>
      </c>
      <c r="R176" s="43"/>
      <c r="S176" s="45">
        <f t="shared" si="21"/>
        <v>64.02419192564741</v>
      </c>
      <c r="T176" s="63"/>
    </row>
    <row r="177" spans="1:20" ht="36" hidden="1">
      <c r="A177" s="11" t="s">
        <v>234</v>
      </c>
      <c r="B177" s="87" t="s">
        <v>94</v>
      </c>
      <c r="C177" s="41">
        <f t="shared" si="22"/>
        <v>10.36</v>
      </c>
      <c r="D177" s="42"/>
      <c r="E177" s="42"/>
      <c r="F177" s="101">
        <v>10.36</v>
      </c>
      <c r="G177" s="108"/>
      <c r="H177" s="41">
        <f t="shared" si="23"/>
        <v>4.807</v>
      </c>
      <c r="I177" s="42"/>
      <c r="J177" s="42"/>
      <c r="K177" s="42">
        <v>4.807</v>
      </c>
      <c r="L177" s="43"/>
      <c r="M177" s="44">
        <f t="shared" si="20"/>
        <v>46.399613899613904</v>
      </c>
      <c r="N177" s="117">
        <f t="shared" si="24"/>
        <v>4.807</v>
      </c>
      <c r="O177" s="42"/>
      <c r="P177" s="42"/>
      <c r="Q177" s="42">
        <v>4.807</v>
      </c>
      <c r="R177" s="43"/>
      <c r="S177" s="45">
        <f t="shared" si="21"/>
        <v>46.399613899613904</v>
      </c>
      <c r="T177" s="63"/>
    </row>
    <row r="178" spans="1:20" ht="91.5" customHeight="1" hidden="1">
      <c r="A178" s="11" t="s">
        <v>241</v>
      </c>
      <c r="B178" s="159" t="s">
        <v>104</v>
      </c>
      <c r="C178" s="41">
        <f t="shared" si="22"/>
        <v>421.864</v>
      </c>
      <c r="D178" s="42"/>
      <c r="E178" s="42"/>
      <c r="F178" s="101">
        <v>421.864</v>
      </c>
      <c r="G178" s="108"/>
      <c r="H178" s="41">
        <f t="shared" si="23"/>
        <v>227.688</v>
      </c>
      <c r="I178" s="42"/>
      <c r="J178" s="42"/>
      <c r="K178" s="42">
        <v>227.688</v>
      </c>
      <c r="L178" s="43"/>
      <c r="M178" s="44">
        <f t="shared" si="20"/>
        <v>53.97189615610718</v>
      </c>
      <c r="N178" s="117">
        <f t="shared" si="24"/>
        <v>246.236</v>
      </c>
      <c r="O178" s="42"/>
      <c r="P178" s="42"/>
      <c r="Q178" s="42">
        <v>246.236</v>
      </c>
      <c r="R178" s="43"/>
      <c r="S178" s="45">
        <f t="shared" si="21"/>
        <v>58.368573758367624</v>
      </c>
      <c r="T178" s="63"/>
    </row>
    <row r="179" spans="1:20" ht="36" hidden="1">
      <c r="A179" s="11" t="s">
        <v>75</v>
      </c>
      <c r="B179" s="86" t="s">
        <v>79</v>
      </c>
      <c r="C179" s="41">
        <f t="shared" si="22"/>
        <v>540.213</v>
      </c>
      <c r="D179" s="42"/>
      <c r="E179" s="42"/>
      <c r="F179" s="101">
        <f>F180</f>
        <v>540.213</v>
      </c>
      <c r="G179" s="108"/>
      <c r="H179" s="41">
        <f t="shared" si="23"/>
        <v>340.412</v>
      </c>
      <c r="I179" s="42"/>
      <c r="J179" s="42"/>
      <c r="K179" s="42">
        <v>340.412</v>
      </c>
      <c r="L179" s="43"/>
      <c r="M179" s="44">
        <f t="shared" si="20"/>
        <v>63.014403577848</v>
      </c>
      <c r="N179" s="117">
        <f t="shared" si="24"/>
        <v>343.028</v>
      </c>
      <c r="O179" s="42"/>
      <c r="P179" s="42"/>
      <c r="Q179" s="42">
        <v>343.028</v>
      </c>
      <c r="R179" s="43"/>
      <c r="S179" s="45">
        <f t="shared" si="21"/>
        <v>63.498657011215954</v>
      </c>
      <c r="T179" s="63"/>
    </row>
    <row r="180" spans="1:20" ht="60" hidden="1">
      <c r="A180" s="11" t="s">
        <v>232</v>
      </c>
      <c r="B180" s="87" t="s">
        <v>80</v>
      </c>
      <c r="C180" s="41">
        <f t="shared" si="22"/>
        <v>540.213</v>
      </c>
      <c r="D180" s="42"/>
      <c r="E180" s="42"/>
      <c r="F180" s="101">
        <v>540.213</v>
      </c>
      <c r="G180" s="108"/>
      <c r="H180" s="41">
        <f t="shared" si="23"/>
        <v>234.955</v>
      </c>
      <c r="I180" s="42"/>
      <c r="J180" s="42"/>
      <c r="K180" s="42">
        <v>234.955</v>
      </c>
      <c r="L180" s="43"/>
      <c r="M180" s="44">
        <f t="shared" si="20"/>
        <v>43.493029601286906</v>
      </c>
      <c r="N180" s="117">
        <f t="shared" si="24"/>
        <v>238.076</v>
      </c>
      <c r="O180" s="42"/>
      <c r="P180" s="42"/>
      <c r="Q180" s="42">
        <v>238.076</v>
      </c>
      <c r="R180" s="43"/>
      <c r="S180" s="45">
        <f t="shared" si="21"/>
        <v>44.07076467985776</v>
      </c>
      <c r="T180" s="63"/>
    </row>
    <row r="181" spans="1:20" ht="48" hidden="1">
      <c r="A181" s="11" t="s">
        <v>78</v>
      </c>
      <c r="B181" s="162" t="s">
        <v>76</v>
      </c>
      <c r="C181" s="41">
        <f t="shared" si="22"/>
        <v>168.1</v>
      </c>
      <c r="D181" s="42"/>
      <c r="E181" s="42"/>
      <c r="F181" s="101">
        <f>F182</f>
        <v>168.1</v>
      </c>
      <c r="G181" s="108"/>
      <c r="H181" s="41">
        <f t="shared" si="23"/>
        <v>51.024</v>
      </c>
      <c r="I181" s="42"/>
      <c r="J181" s="42"/>
      <c r="K181" s="42">
        <f>K182</f>
        <v>51.024</v>
      </c>
      <c r="L181" s="43"/>
      <c r="M181" s="44">
        <f t="shared" si="20"/>
        <v>30.353361094586557</v>
      </c>
      <c r="N181" s="117">
        <f t="shared" si="24"/>
        <v>46.435</v>
      </c>
      <c r="O181" s="42"/>
      <c r="P181" s="42"/>
      <c r="Q181" s="42">
        <f>Q182</f>
        <v>46.435</v>
      </c>
      <c r="R181" s="43"/>
      <c r="S181" s="45">
        <f t="shared" si="21"/>
        <v>27.623438429506248</v>
      </c>
      <c r="T181" s="63"/>
    </row>
    <row r="182" spans="1:20" ht="48" hidden="1">
      <c r="A182" s="11" t="s">
        <v>232</v>
      </c>
      <c r="B182" s="96" t="s">
        <v>102</v>
      </c>
      <c r="C182" s="41">
        <f t="shared" si="22"/>
        <v>168.1</v>
      </c>
      <c r="D182" s="42"/>
      <c r="E182" s="42"/>
      <c r="F182" s="101">
        <v>168.1</v>
      </c>
      <c r="G182" s="108"/>
      <c r="H182" s="41">
        <f t="shared" si="23"/>
        <v>51.024</v>
      </c>
      <c r="I182" s="42"/>
      <c r="J182" s="42"/>
      <c r="K182" s="42">
        <v>51.024</v>
      </c>
      <c r="L182" s="43"/>
      <c r="M182" s="44">
        <f t="shared" si="20"/>
        <v>30.353361094586557</v>
      </c>
      <c r="N182" s="117">
        <f t="shared" si="24"/>
        <v>46.435</v>
      </c>
      <c r="O182" s="42"/>
      <c r="P182" s="42"/>
      <c r="Q182" s="42">
        <v>46.435</v>
      </c>
      <c r="R182" s="43"/>
      <c r="S182" s="45">
        <f t="shared" si="21"/>
        <v>27.623438429506248</v>
      </c>
      <c r="T182" s="63"/>
    </row>
    <row r="183" spans="1:20" s="123" customFormat="1" ht="108">
      <c r="A183" s="154" t="s">
        <v>32</v>
      </c>
      <c r="B183" s="141" t="s">
        <v>112</v>
      </c>
      <c r="C183" s="142">
        <f aca="true" t="shared" si="25" ref="C183:C199">F183</f>
        <v>4831.727000000001</v>
      </c>
      <c r="D183" s="143"/>
      <c r="E183" s="143"/>
      <c r="F183" s="144">
        <f>F184+F187</f>
        <v>4831.727000000001</v>
      </c>
      <c r="G183" s="156"/>
      <c r="H183" s="142">
        <f aca="true" t="shared" si="26" ref="H183:H195">K183</f>
        <v>3444.575</v>
      </c>
      <c r="I183" s="143"/>
      <c r="J183" s="143"/>
      <c r="K183" s="143">
        <f>K184+K187</f>
        <v>3444.575</v>
      </c>
      <c r="L183" s="157"/>
      <c r="M183" s="60">
        <f t="shared" si="20"/>
        <v>71.2907620815497</v>
      </c>
      <c r="N183" s="158">
        <f aca="true" t="shared" si="27" ref="N183:N195">Q183</f>
        <v>3368.998</v>
      </c>
      <c r="O183" s="143"/>
      <c r="P183" s="143"/>
      <c r="Q183" s="143">
        <f>Q184+Q187</f>
        <v>3368.998</v>
      </c>
      <c r="R183" s="43"/>
      <c r="S183" s="57">
        <f t="shared" si="21"/>
        <v>69.72658016481476</v>
      </c>
      <c r="T183" s="122"/>
    </row>
    <row r="184" spans="1:20" ht="49.5" customHeight="1" hidden="1">
      <c r="A184" s="11" t="s">
        <v>66</v>
      </c>
      <c r="B184" s="87" t="s">
        <v>213</v>
      </c>
      <c r="C184" s="41">
        <f t="shared" si="25"/>
        <v>4434.787</v>
      </c>
      <c r="D184" s="42"/>
      <c r="E184" s="42"/>
      <c r="F184" s="101">
        <f>F185+F186</f>
        <v>4434.787</v>
      </c>
      <c r="G184" s="108"/>
      <c r="H184" s="41">
        <f t="shared" si="26"/>
        <v>3320.575</v>
      </c>
      <c r="I184" s="42"/>
      <c r="J184" s="42"/>
      <c r="K184" s="42">
        <f>K185+K186</f>
        <v>3320.575</v>
      </c>
      <c r="L184" s="43"/>
      <c r="M184" s="44">
        <f t="shared" si="20"/>
        <v>74.87563664275194</v>
      </c>
      <c r="N184" s="117">
        <f t="shared" si="27"/>
        <v>3260.658</v>
      </c>
      <c r="O184" s="42"/>
      <c r="P184" s="42"/>
      <c r="Q184" s="42">
        <f>Q185+Q186</f>
        <v>3260.658</v>
      </c>
      <c r="R184" s="43"/>
      <c r="S184" s="45">
        <f t="shared" si="21"/>
        <v>73.52456837273131</v>
      </c>
      <c r="T184" s="63"/>
    </row>
    <row r="185" spans="1:20" ht="88.5" customHeight="1" hidden="1">
      <c r="A185" s="11" t="s">
        <v>232</v>
      </c>
      <c r="B185" s="87" t="s">
        <v>177</v>
      </c>
      <c r="C185" s="41">
        <f t="shared" si="25"/>
        <v>4401.437</v>
      </c>
      <c r="D185" s="42"/>
      <c r="E185" s="42"/>
      <c r="F185" s="101">
        <v>4401.437</v>
      </c>
      <c r="G185" s="108"/>
      <c r="H185" s="41">
        <f t="shared" si="26"/>
        <v>3312.975</v>
      </c>
      <c r="I185" s="42"/>
      <c r="J185" s="42"/>
      <c r="K185" s="42">
        <v>3312.975</v>
      </c>
      <c r="L185" s="43"/>
      <c r="M185" s="44">
        <f t="shared" si="20"/>
        <v>75.27030376670166</v>
      </c>
      <c r="N185" s="117">
        <f t="shared" si="27"/>
        <v>3252.958</v>
      </c>
      <c r="O185" s="42"/>
      <c r="P185" s="42"/>
      <c r="Q185" s="42">
        <v>3252.958</v>
      </c>
      <c r="R185" s="43"/>
      <c r="S185" s="45">
        <f t="shared" si="21"/>
        <v>73.90672637141007</v>
      </c>
      <c r="T185" s="63"/>
    </row>
    <row r="186" spans="1:20" ht="63.75" customHeight="1" hidden="1">
      <c r="A186" s="11" t="s">
        <v>233</v>
      </c>
      <c r="B186" s="87" t="s">
        <v>228</v>
      </c>
      <c r="C186" s="41">
        <f t="shared" si="25"/>
        <v>33.35</v>
      </c>
      <c r="D186" s="42"/>
      <c r="E186" s="42"/>
      <c r="F186" s="101">
        <v>33.35</v>
      </c>
      <c r="G186" s="108"/>
      <c r="H186" s="41">
        <f t="shared" si="26"/>
        <v>7.6</v>
      </c>
      <c r="I186" s="42"/>
      <c r="J186" s="42"/>
      <c r="K186" s="42">
        <v>7.6</v>
      </c>
      <c r="L186" s="43"/>
      <c r="M186" s="44">
        <f t="shared" si="20"/>
        <v>22.788605697151425</v>
      </c>
      <c r="N186" s="117">
        <f t="shared" si="27"/>
        <v>7.7</v>
      </c>
      <c r="O186" s="42"/>
      <c r="P186" s="42"/>
      <c r="Q186" s="42">
        <v>7.7</v>
      </c>
      <c r="R186" s="43"/>
      <c r="S186" s="45">
        <f t="shared" si="21"/>
        <v>23.088455772113942</v>
      </c>
      <c r="T186" s="63"/>
    </row>
    <row r="187" spans="1:20" ht="72" hidden="1">
      <c r="A187" s="11" t="s">
        <v>269</v>
      </c>
      <c r="B187" s="87" t="s">
        <v>214</v>
      </c>
      <c r="C187" s="41">
        <f t="shared" si="25"/>
        <v>396.94000000000005</v>
      </c>
      <c r="D187" s="42"/>
      <c r="E187" s="42"/>
      <c r="F187" s="101">
        <f>F188+F189+F190</f>
        <v>396.94000000000005</v>
      </c>
      <c r="G187" s="108"/>
      <c r="H187" s="41">
        <f t="shared" si="26"/>
        <v>124</v>
      </c>
      <c r="I187" s="42"/>
      <c r="J187" s="42"/>
      <c r="K187" s="42">
        <f>K188+K189+K190</f>
        <v>124</v>
      </c>
      <c r="L187" s="43"/>
      <c r="M187" s="44">
        <f t="shared" si="20"/>
        <v>31.23897818310072</v>
      </c>
      <c r="N187" s="117">
        <f t="shared" si="27"/>
        <v>108.33999999999999</v>
      </c>
      <c r="O187" s="42"/>
      <c r="P187" s="42"/>
      <c r="Q187" s="42">
        <f>Q188+Q189+Q190</f>
        <v>108.33999999999999</v>
      </c>
      <c r="R187" s="43"/>
      <c r="S187" s="45">
        <f t="shared" si="21"/>
        <v>27.293797551267186</v>
      </c>
      <c r="T187" s="63"/>
    </row>
    <row r="188" spans="1:20" ht="36" hidden="1">
      <c r="A188" s="11" t="s">
        <v>232</v>
      </c>
      <c r="B188" s="93" t="s">
        <v>180</v>
      </c>
      <c r="C188" s="41">
        <f t="shared" si="25"/>
        <v>192.25</v>
      </c>
      <c r="D188" s="42"/>
      <c r="E188" s="42"/>
      <c r="F188" s="101">
        <v>192.25</v>
      </c>
      <c r="G188" s="108"/>
      <c r="H188" s="41">
        <f t="shared" si="26"/>
        <v>59.145</v>
      </c>
      <c r="I188" s="42"/>
      <c r="J188" s="42"/>
      <c r="K188" s="42">
        <v>59.145</v>
      </c>
      <c r="L188" s="43"/>
      <c r="M188" s="44">
        <f t="shared" si="20"/>
        <v>30.764629388816644</v>
      </c>
      <c r="N188" s="117">
        <f t="shared" si="27"/>
        <v>47.725</v>
      </c>
      <c r="O188" s="42"/>
      <c r="P188" s="42"/>
      <c r="Q188" s="42">
        <v>47.725</v>
      </c>
      <c r="R188" s="43"/>
      <c r="S188" s="45">
        <f t="shared" si="21"/>
        <v>24.82444733420026</v>
      </c>
      <c r="T188" s="63"/>
    </row>
    <row r="189" spans="1:20" ht="36" hidden="1">
      <c r="A189" s="11" t="s">
        <v>233</v>
      </c>
      <c r="B189" s="87" t="s">
        <v>181</v>
      </c>
      <c r="C189" s="41">
        <f t="shared" si="25"/>
        <v>180.09</v>
      </c>
      <c r="D189" s="42"/>
      <c r="E189" s="42"/>
      <c r="F189" s="101">
        <v>180.09</v>
      </c>
      <c r="G189" s="108"/>
      <c r="H189" s="41">
        <f t="shared" si="26"/>
        <v>55.055</v>
      </c>
      <c r="I189" s="42"/>
      <c r="J189" s="42"/>
      <c r="K189" s="42">
        <v>55.055</v>
      </c>
      <c r="L189" s="43"/>
      <c r="M189" s="44">
        <f t="shared" si="20"/>
        <v>30.570825698261977</v>
      </c>
      <c r="N189" s="117">
        <f t="shared" si="27"/>
        <v>50.815</v>
      </c>
      <c r="O189" s="42"/>
      <c r="P189" s="42"/>
      <c r="Q189" s="42">
        <v>50.815</v>
      </c>
      <c r="R189" s="43"/>
      <c r="S189" s="45">
        <f t="shared" si="21"/>
        <v>28.21644733188961</v>
      </c>
      <c r="T189" s="63"/>
    </row>
    <row r="190" spans="1:20" ht="36" hidden="1">
      <c r="A190" s="11" t="s">
        <v>234</v>
      </c>
      <c r="B190" s="93" t="s">
        <v>182</v>
      </c>
      <c r="C190" s="41">
        <f t="shared" si="25"/>
        <v>24.6</v>
      </c>
      <c r="D190" s="42"/>
      <c r="E190" s="42"/>
      <c r="F190" s="101">
        <v>24.6</v>
      </c>
      <c r="G190" s="108"/>
      <c r="H190" s="41">
        <f t="shared" si="26"/>
        <v>9.8</v>
      </c>
      <c r="I190" s="42"/>
      <c r="J190" s="42"/>
      <c r="K190" s="42">
        <v>9.8</v>
      </c>
      <c r="L190" s="43"/>
      <c r="M190" s="44">
        <f t="shared" si="20"/>
        <v>39.83739837398374</v>
      </c>
      <c r="N190" s="117">
        <f t="shared" si="27"/>
        <v>9.8</v>
      </c>
      <c r="O190" s="42"/>
      <c r="P190" s="42"/>
      <c r="Q190" s="42">
        <v>9.8</v>
      </c>
      <c r="R190" s="43"/>
      <c r="S190" s="45">
        <f t="shared" si="21"/>
        <v>39.83739837398374</v>
      </c>
      <c r="T190" s="63"/>
    </row>
    <row r="191" spans="1:20" s="123" customFormat="1" ht="108">
      <c r="A191" s="154" t="s">
        <v>67</v>
      </c>
      <c r="B191" s="141" t="s">
        <v>51</v>
      </c>
      <c r="C191" s="142">
        <f t="shared" si="25"/>
        <v>19446.948</v>
      </c>
      <c r="D191" s="143"/>
      <c r="E191" s="143"/>
      <c r="F191" s="144">
        <f>F192+F195</f>
        <v>19446.948</v>
      </c>
      <c r="G191" s="156"/>
      <c r="H191" s="142">
        <f t="shared" si="26"/>
        <v>13798.454999999998</v>
      </c>
      <c r="I191" s="143"/>
      <c r="J191" s="143"/>
      <c r="K191" s="143">
        <f>K192+K195</f>
        <v>13798.454999999998</v>
      </c>
      <c r="L191" s="157"/>
      <c r="M191" s="60">
        <f t="shared" si="20"/>
        <v>70.95434718085325</v>
      </c>
      <c r="N191" s="158">
        <f t="shared" si="27"/>
        <v>13798.454999999998</v>
      </c>
      <c r="O191" s="143"/>
      <c r="P191" s="143"/>
      <c r="Q191" s="143">
        <f>Q192+Q195</f>
        <v>13798.454999999998</v>
      </c>
      <c r="R191" s="43"/>
      <c r="S191" s="57">
        <f t="shared" si="21"/>
        <v>70.95434718085325</v>
      </c>
      <c r="T191" s="122"/>
    </row>
    <row r="192" spans="1:20" ht="48" hidden="1">
      <c r="A192" s="11" t="s">
        <v>68</v>
      </c>
      <c r="B192" s="87" t="s">
        <v>215</v>
      </c>
      <c r="C192" s="41">
        <f t="shared" si="25"/>
        <v>16375.099</v>
      </c>
      <c r="D192" s="42"/>
      <c r="E192" s="42"/>
      <c r="F192" s="101">
        <f>F193+F194</f>
        <v>16375.099</v>
      </c>
      <c r="G192" s="108"/>
      <c r="H192" s="41">
        <f t="shared" si="26"/>
        <v>11810.985999999999</v>
      </c>
      <c r="I192" s="42"/>
      <c r="J192" s="42"/>
      <c r="K192" s="42">
        <f>K193+K194</f>
        <v>11810.985999999999</v>
      </c>
      <c r="L192" s="43"/>
      <c r="M192" s="44">
        <f t="shared" si="20"/>
        <v>72.12772270872988</v>
      </c>
      <c r="N192" s="117">
        <f t="shared" si="27"/>
        <v>11810.985999999999</v>
      </c>
      <c r="O192" s="42"/>
      <c r="P192" s="42"/>
      <c r="Q192" s="42">
        <f>Q193+Q194</f>
        <v>11810.985999999999</v>
      </c>
      <c r="R192" s="43"/>
      <c r="S192" s="45">
        <f t="shared" si="21"/>
        <v>72.12772270872988</v>
      </c>
      <c r="T192" s="63"/>
    </row>
    <row r="193" spans="1:20" ht="85.5" customHeight="1" hidden="1">
      <c r="A193" s="11" t="s">
        <v>232</v>
      </c>
      <c r="B193" s="87" t="s">
        <v>177</v>
      </c>
      <c r="C193" s="41">
        <f t="shared" si="25"/>
        <v>16113.299</v>
      </c>
      <c r="D193" s="42"/>
      <c r="E193" s="42"/>
      <c r="F193" s="101">
        <v>16113.299</v>
      </c>
      <c r="G193" s="108"/>
      <c r="H193" s="41">
        <f>K193</f>
        <v>11727.229</v>
      </c>
      <c r="I193" s="42"/>
      <c r="J193" s="42"/>
      <c r="K193" s="42">
        <v>11727.229</v>
      </c>
      <c r="L193" s="43"/>
      <c r="M193" s="44">
        <f t="shared" si="20"/>
        <v>72.77981374267306</v>
      </c>
      <c r="N193" s="117">
        <f t="shared" si="27"/>
        <v>11727.229</v>
      </c>
      <c r="O193" s="42"/>
      <c r="P193" s="42"/>
      <c r="Q193" s="42">
        <v>11727.229</v>
      </c>
      <c r="R193" s="43"/>
      <c r="S193" s="45">
        <f t="shared" si="21"/>
        <v>72.77981374267306</v>
      </c>
      <c r="T193" s="63"/>
    </row>
    <row r="194" spans="1:20" ht="65.25" customHeight="1" hidden="1">
      <c r="A194" s="11" t="s">
        <v>233</v>
      </c>
      <c r="B194" s="87" t="s">
        <v>178</v>
      </c>
      <c r="C194" s="41">
        <f t="shared" si="25"/>
        <v>261.8</v>
      </c>
      <c r="D194" s="42"/>
      <c r="E194" s="42"/>
      <c r="F194" s="101">
        <v>261.8</v>
      </c>
      <c r="G194" s="108"/>
      <c r="H194" s="41">
        <f t="shared" si="26"/>
        <v>83.757</v>
      </c>
      <c r="I194" s="42"/>
      <c r="J194" s="42"/>
      <c r="K194" s="42">
        <v>83.757</v>
      </c>
      <c r="L194" s="43"/>
      <c r="M194" s="44">
        <f t="shared" si="20"/>
        <v>31.992742551566085</v>
      </c>
      <c r="N194" s="117">
        <f t="shared" si="27"/>
        <v>83.757</v>
      </c>
      <c r="O194" s="42"/>
      <c r="P194" s="42"/>
      <c r="Q194" s="42">
        <v>83.757</v>
      </c>
      <c r="R194" s="43"/>
      <c r="S194" s="45">
        <f t="shared" si="21"/>
        <v>31.992742551566085</v>
      </c>
      <c r="T194" s="63"/>
    </row>
    <row r="195" spans="1:20" ht="72" hidden="1">
      <c r="A195" s="11" t="s">
        <v>123</v>
      </c>
      <c r="B195" s="87" t="s">
        <v>216</v>
      </c>
      <c r="C195" s="41">
        <f t="shared" si="25"/>
        <v>3071.8489999999997</v>
      </c>
      <c r="D195" s="42"/>
      <c r="E195" s="42"/>
      <c r="F195" s="101">
        <f>F196+F197+F198+F199</f>
        <v>3071.8489999999997</v>
      </c>
      <c r="G195" s="108"/>
      <c r="H195" s="41">
        <f t="shared" si="26"/>
        <v>1987.4689999999998</v>
      </c>
      <c r="I195" s="42"/>
      <c r="J195" s="42"/>
      <c r="K195" s="101">
        <f>K196+K197+K198+K199</f>
        <v>1987.4689999999998</v>
      </c>
      <c r="L195" s="43"/>
      <c r="M195" s="44">
        <f t="shared" si="20"/>
        <v>64.699436723615</v>
      </c>
      <c r="N195" s="117">
        <f t="shared" si="27"/>
        <v>1987.4689999999998</v>
      </c>
      <c r="O195" s="42"/>
      <c r="P195" s="42"/>
      <c r="Q195" s="42">
        <f>Q196+Q197+Q198+Q199</f>
        <v>1987.4689999999998</v>
      </c>
      <c r="R195" s="43"/>
      <c r="S195" s="45">
        <f t="shared" si="21"/>
        <v>64.699436723615</v>
      </c>
      <c r="T195" s="63"/>
    </row>
    <row r="196" spans="1:20" ht="36" hidden="1">
      <c r="A196" s="11" t="s">
        <v>232</v>
      </c>
      <c r="B196" s="93" t="s">
        <v>179</v>
      </c>
      <c r="C196" s="41">
        <f>F196</f>
        <v>1060.895</v>
      </c>
      <c r="D196" s="42"/>
      <c r="E196" s="42"/>
      <c r="F196" s="101">
        <v>1060.895</v>
      </c>
      <c r="G196" s="108"/>
      <c r="H196" s="41">
        <f aca="true" t="shared" si="28" ref="H196:H201">K196</f>
        <v>417.403</v>
      </c>
      <c r="I196" s="42"/>
      <c r="J196" s="42"/>
      <c r="K196" s="42">
        <v>417.403</v>
      </c>
      <c r="L196" s="43"/>
      <c r="M196" s="44">
        <f t="shared" si="20"/>
        <v>39.3444214554692</v>
      </c>
      <c r="N196" s="117">
        <f aca="true" t="shared" si="29" ref="N196:N201">Q196</f>
        <v>417.403</v>
      </c>
      <c r="O196" s="42"/>
      <c r="P196" s="42"/>
      <c r="Q196" s="42">
        <v>417.403</v>
      </c>
      <c r="R196" s="43"/>
      <c r="S196" s="45">
        <f t="shared" si="21"/>
        <v>39.3444214554692</v>
      </c>
      <c r="T196" s="63"/>
    </row>
    <row r="197" spans="1:20" ht="36" hidden="1">
      <c r="A197" s="11" t="s">
        <v>233</v>
      </c>
      <c r="B197" s="93" t="s">
        <v>180</v>
      </c>
      <c r="C197" s="41">
        <f t="shared" si="25"/>
        <v>498</v>
      </c>
      <c r="D197" s="42"/>
      <c r="E197" s="42"/>
      <c r="F197" s="101">
        <v>498</v>
      </c>
      <c r="G197" s="108"/>
      <c r="H197" s="41">
        <f t="shared" si="28"/>
        <v>396.347</v>
      </c>
      <c r="I197" s="42"/>
      <c r="J197" s="42"/>
      <c r="K197" s="42">
        <v>396.347</v>
      </c>
      <c r="L197" s="43"/>
      <c r="M197" s="44">
        <f t="shared" si="20"/>
        <v>79.58775100401606</v>
      </c>
      <c r="N197" s="117">
        <f t="shared" si="29"/>
        <v>396.347</v>
      </c>
      <c r="O197" s="42"/>
      <c r="P197" s="42"/>
      <c r="Q197" s="42">
        <v>396.347</v>
      </c>
      <c r="R197" s="43"/>
      <c r="S197" s="45">
        <f t="shared" si="21"/>
        <v>79.58775100401606</v>
      </c>
      <c r="T197" s="63"/>
    </row>
    <row r="198" spans="1:20" ht="36" hidden="1">
      <c r="A198" s="11" t="s">
        <v>234</v>
      </c>
      <c r="B198" s="87" t="s">
        <v>181</v>
      </c>
      <c r="C198" s="41">
        <f t="shared" si="25"/>
        <v>1193.354</v>
      </c>
      <c r="D198" s="42"/>
      <c r="E198" s="42"/>
      <c r="F198" s="101">
        <v>1193.354</v>
      </c>
      <c r="G198" s="108"/>
      <c r="H198" s="41">
        <f t="shared" si="28"/>
        <v>949.765</v>
      </c>
      <c r="I198" s="42"/>
      <c r="J198" s="42"/>
      <c r="K198" s="42">
        <v>949.765</v>
      </c>
      <c r="L198" s="43"/>
      <c r="M198" s="44">
        <f t="shared" si="20"/>
        <v>79.58786747268623</v>
      </c>
      <c r="N198" s="117">
        <f t="shared" si="29"/>
        <v>949.765</v>
      </c>
      <c r="O198" s="42"/>
      <c r="P198" s="42"/>
      <c r="Q198" s="42">
        <v>949.765</v>
      </c>
      <c r="R198" s="43"/>
      <c r="S198" s="45">
        <f t="shared" si="21"/>
        <v>79.58786747268623</v>
      </c>
      <c r="T198" s="63"/>
    </row>
    <row r="199" spans="1:20" ht="36" hidden="1">
      <c r="A199" s="11" t="s">
        <v>241</v>
      </c>
      <c r="B199" s="93" t="s">
        <v>182</v>
      </c>
      <c r="C199" s="41">
        <f t="shared" si="25"/>
        <v>319.6</v>
      </c>
      <c r="D199" s="42"/>
      <c r="E199" s="42"/>
      <c r="F199" s="101">
        <v>319.6</v>
      </c>
      <c r="G199" s="108"/>
      <c r="H199" s="41">
        <f t="shared" si="28"/>
        <v>223.954</v>
      </c>
      <c r="I199" s="42"/>
      <c r="J199" s="42"/>
      <c r="K199" s="42">
        <v>223.954</v>
      </c>
      <c r="L199" s="43"/>
      <c r="M199" s="44">
        <f t="shared" si="20"/>
        <v>70.07321652065082</v>
      </c>
      <c r="N199" s="117">
        <f t="shared" si="29"/>
        <v>223.954</v>
      </c>
      <c r="O199" s="42"/>
      <c r="P199" s="42"/>
      <c r="Q199" s="42">
        <v>223.954</v>
      </c>
      <c r="R199" s="43"/>
      <c r="S199" s="45">
        <f t="shared" si="21"/>
        <v>70.07321652065082</v>
      </c>
      <c r="T199" s="63"/>
    </row>
    <row r="200" spans="1:20" s="123" customFormat="1" ht="128.25" customHeight="1">
      <c r="A200" s="163" t="s">
        <v>85</v>
      </c>
      <c r="B200" s="141" t="s">
        <v>113</v>
      </c>
      <c r="C200" s="142">
        <f>F200</f>
        <v>2623.5209999999997</v>
      </c>
      <c r="D200" s="143"/>
      <c r="E200" s="143"/>
      <c r="F200" s="144">
        <f>F201+F204</f>
        <v>2623.5209999999997</v>
      </c>
      <c r="G200" s="156"/>
      <c r="H200" s="142">
        <f t="shared" si="28"/>
        <v>1432.521</v>
      </c>
      <c r="I200" s="143"/>
      <c r="J200" s="143"/>
      <c r="K200" s="143">
        <f>K201+K204</f>
        <v>1432.521</v>
      </c>
      <c r="L200" s="157"/>
      <c r="M200" s="60">
        <f t="shared" si="20"/>
        <v>54.60299345802836</v>
      </c>
      <c r="N200" s="158">
        <f t="shared" si="29"/>
        <v>1427.338</v>
      </c>
      <c r="O200" s="143"/>
      <c r="P200" s="143"/>
      <c r="Q200" s="143">
        <f>Q201+Q204</f>
        <v>1427.338</v>
      </c>
      <c r="R200" s="157"/>
      <c r="S200" s="57">
        <f t="shared" si="21"/>
        <v>54.405434528635375</v>
      </c>
      <c r="T200" s="122"/>
    </row>
    <row r="201" spans="1:20" ht="48" hidden="1">
      <c r="A201" s="11" t="s">
        <v>237</v>
      </c>
      <c r="B201" s="87" t="s">
        <v>217</v>
      </c>
      <c r="C201" s="41">
        <f>F201</f>
        <v>2457.341</v>
      </c>
      <c r="D201" s="42"/>
      <c r="E201" s="42"/>
      <c r="F201" s="101">
        <f>F202+F203</f>
        <v>2457.341</v>
      </c>
      <c r="G201" s="108"/>
      <c r="H201" s="41">
        <f t="shared" si="28"/>
        <v>1358.411</v>
      </c>
      <c r="I201" s="42"/>
      <c r="J201" s="42"/>
      <c r="K201" s="42">
        <f>K202+K203</f>
        <v>1358.411</v>
      </c>
      <c r="L201" s="43"/>
      <c r="M201" s="44">
        <f t="shared" si="20"/>
        <v>55.279710874477736</v>
      </c>
      <c r="N201" s="117">
        <f t="shared" si="29"/>
        <v>1358.411</v>
      </c>
      <c r="O201" s="42"/>
      <c r="P201" s="42"/>
      <c r="Q201" s="42">
        <f>Q202+Q203</f>
        <v>1358.411</v>
      </c>
      <c r="R201" s="43"/>
      <c r="S201" s="45">
        <f t="shared" si="21"/>
        <v>55.279710874477736</v>
      </c>
      <c r="T201" s="63"/>
    </row>
    <row r="202" spans="1:20" ht="84.75" customHeight="1" hidden="1">
      <c r="A202" s="11" t="s">
        <v>232</v>
      </c>
      <c r="B202" s="87" t="s">
        <v>177</v>
      </c>
      <c r="C202" s="41">
        <f aca="true" t="shared" si="30" ref="C202:C208">F202</f>
        <v>2440.341</v>
      </c>
      <c r="D202" s="42"/>
      <c r="E202" s="42"/>
      <c r="F202" s="101">
        <v>2440.341</v>
      </c>
      <c r="G202" s="108"/>
      <c r="H202" s="41">
        <f aca="true" t="shared" si="31" ref="H202:H208">K202</f>
        <v>1358.411</v>
      </c>
      <c r="I202" s="42"/>
      <c r="J202" s="42"/>
      <c r="K202" s="42">
        <v>1358.411</v>
      </c>
      <c r="L202" s="43"/>
      <c r="M202" s="44">
        <f t="shared" si="20"/>
        <v>55.664802582917716</v>
      </c>
      <c r="N202" s="117">
        <f aca="true" t="shared" si="32" ref="N202:N208">Q202</f>
        <v>1358.411</v>
      </c>
      <c r="O202" s="42"/>
      <c r="P202" s="42"/>
      <c r="Q202" s="42">
        <v>1358.411</v>
      </c>
      <c r="R202" s="43"/>
      <c r="S202" s="45">
        <f t="shared" si="21"/>
        <v>55.664802582917716</v>
      </c>
      <c r="T202" s="63"/>
    </row>
    <row r="203" spans="1:20" ht="61.5" customHeight="1" hidden="1">
      <c r="A203" s="11" t="s">
        <v>233</v>
      </c>
      <c r="B203" s="87" t="s">
        <v>178</v>
      </c>
      <c r="C203" s="41">
        <f t="shared" si="30"/>
        <v>17</v>
      </c>
      <c r="D203" s="42"/>
      <c r="E203" s="42"/>
      <c r="F203" s="101">
        <v>17</v>
      </c>
      <c r="G203" s="108"/>
      <c r="H203" s="41">
        <f t="shared" si="31"/>
        <v>0</v>
      </c>
      <c r="I203" s="42"/>
      <c r="J203" s="42"/>
      <c r="K203" s="42">
        <v>0</v>
      </c>
      <c r="L203" s="43"/>
      <c r="M203" s="44">
        <f aca="true" t="shared" si="33" ref="M203:M218">H203/C203*100</f>
        <v>0</v>
      </c>
      <c r="N203" s="117">
        <f t="shared" si="32"/>
        <v>0</v>
      </c>
      <c r="O203" s="42"/>
      <c r="P203" s="42"/>
      <c r="Q203" s="42">
        <v>0</v>
      </c>
      <c r="R203" s="43"/>
      <c r="S203" s="45">
        <f aca="true" t="shared" si="34" ref="S203:S218">N203/C203*100</f>
        <v>0</v>
      </c>
      <c r="T203" s="63"/>
    </row>
    <row r="204" spans="1:20" ht="72" hidden="1">
      <c r="A204" s="11" t="s">
        <v>238</v>
      </c>
      <c r="B204" s="87" t="s">
        <v>218</v>
      </c>
      <c r="C204" s="41">
        <f t="shared" si="30"/>
        <v>166.17999999999998</v>
      </c>
      <c r="D204" s="42"/>
      <c r="E204" s="42"/>
      <c r="F204" s="101">
        <f>F205+F206+F207+F208</f>
        <v>166.17999999999998</v>
      </c>
      <c r="G204" s="108"/>
      <c r="H204" s="41">
        <f t="shared" si="31"/>
        <v>74.11</v>
      </c>
      <c r="I204" s="42"/>
      <c r="J204" s="42"/>
      <c r="K204" s="42">
        <f>K205+K206+K207+K208</f>
        <v>74.11</v>
      </c>
      <c r="L204" s="43"/>
      <c r="M204" s="44">
        <f t="shared" si="33"/>
        <v>44.59622096521844</v>
      </c>
      <c r="N204" s="117">
        <f t="shared" si="32"/>
        <v>68.927</v>
      </c>
      <c r="O204" s="42"/>
      <c r="P204" s="42"/>
      <c r="Q204" s="42">
        <f>Q205+Q206+Q207+Q208</f>
        <v>68.927</v>
      </c>
      <c r="R204" s="43"/>
      <c r="S204" s="45">
        <f t="shared" si="34"/>
        <v>41.47731375616802</v>
      </c>
      <c r="T204" s="63"/>
    </row>
    <row r="205" spans="1:20" ht="36" hidden="1">
      <c r="A205" s="11" t="s">
        <v>232</v>
      </c>
      <c r="B205" s="93" t="s">
        <v>179</v>
      </c>
      <c r="C205" s="41">
        <f t="shared" si="30"/>
        <v>6</v>
      </c>
      <c r="D205" s="42"/>
      <c r="E205" s="42"/>
      <c r="F205" s="101">
        <v>6</v>
      </c>
      <c r="G205" s="108"/>
      <c r="H205" s="41">
        <f t="shared" si="31"/>
        <v>0.6</v>
      </c>
      <c r="I205" s="42"/>
      <c r="J205" s="42"/>
      <c r="K205" s="42">
        <v>0.6</v>
      </c>
      <c r="L205" s="43"/>
      <c r="M205" s="44">
        <f t="shared" si="33"/>
        <v>10</v>
      </c>
      <c r="N205" s="117">
        <f t="shared" si="32"/>
        <v>0.6</v>
      </c>
      <c r="O205" s="42"/>
      <c r="P205" s="42"/>
      <c r="Q205" s="42">
        <v>0.6</v>
      </c>
      <c r="R205" s="43"/>
      <c r="S205" s="45">
        <f t="shared" si="34"/>
        <v>10</v>
      </c>
      <c r="T205" s="63"/>
    </row>
    <row r="206" spans="1:20" ht="36" hidden="1">
      <c r="A206" s="11" t="s">
        <v>233</v>
      </c>
      <c r="B206" s="93" t="s">
        <v>180</v>
      </c>
      <c r="C206" s="41">
        <f t="shared" si="30"/>
        <v>13</v>
      </c>
      <c r="D206" s="42"/>
      <c r="E206" s="42"/>
      <c r="F206" s="101">
        <v>13</v>
      </c>
      <c r="G206" s="108"/>
      <c r="H206" s="41">
        <f t="shared" si="31"/>
        <v>10.385</v>
      </c>
      <c r="I206" s="42"/>
      <c r="J206" s="42"/>
      <c r="K206" s="42">
        <v>10.385</v>
      </c>
      <c r="L206" s="43"/>
      <c r="M206" s="44">
        <f t="shared" si="33"/>
        <v>79.88461538461539</v>
      </c>
      <c r="N206" s="117">
        <f t="shared" si="32"/>
        <v>10.385</v>
      </c>
      <c r="O206" s="42"/>
      <c r="P206" s="42"/>
      <c r="Q206" s="42">
        <v>10.385</v>
      </c>
      <c r="R206" s="43"/>
      <c r="S206" s="45">
        <f t="shared" si="34"/>
        <v>79.88461538461539</v>
      </c>
      <c r="T206" s="63"/>
    </row>
    <row r="207" spans="1:20" ht="36" hidden="1">
      <c r="A207" s="11" t="s">
        <v>234</v>
      </c>
      <c r="B207" s="87" t="s">
        <v>181</v>
      </c>
      <c r="C207" s="41">
        <f t="shared" si="30"/>
        <v>112.08</v>
      </c>
      <c r="D207" s="42"/>
      <c r="E207" s="42"/>
      <c r="F207" s="101">
        <v>112.08</v>
      </c>
      <c r="G207" s="108"/>
      <c r="H207" s="41">
        <f>K207</f>
        <v>62.825</v>
      </c>
      <c r="I207" s="42"/>
      <c r="J207" s="42"/>
      <c r="K207" s="42">
        <v>62.825</v>
      </c>
      <c r="L207" s="43"/>
      <c r="M207" s="44">
        <f t="shared" si="33"/>
        <v>56.05371163454676</v>
      </c>
      <c r="N207" s="117">
        <f t="shared" si="32"/>
        <v>57.642</v>
      </c>
      <c r="O207" s="42"/>
      <c r="P207" s="42"/>
      <c r="Q207" s="42">
        <v>57.642</v>
      </c>
      <c r="R207" s="43"/>
      <c r="S207" s="45">
        <f t="shared" si="34"/>
        <v>51.429336188436835</v>
      </c>
      <c r="T207" s="63"/>
    </row>
    <row r="208" spans="1:20" ht="36" hidden="1">
      <c r="A208" s="11" t="s">
        <v>241</v>
      </c>
      <c r="B208" s="93" t="s">
        <v>182</v>
      </c>
      <c r="C208" s="41">
        <f t="shared" si="30"/>
        <v>35.1</v>
      </c>
      <c r="D208" s="42"/>
      <c r="E208" s="42"/>
      <c r="F208" s="101">
        <v>35.1</v>
      </c>
      <c r="G208" s="108"/>
      <c r="H208" s="41">
        <f t="shared" si="31"/>
        <v>0.3</v>
      </c>
      <c r="I208" s="42"/>
      <c r="J208" s="42"/>
      <c r="K208" s="42">
        <v>0.3</v>
      </c>
      <c r="L208" s="43"/>
      <c r="M208" s="44">
        <f t="shared" si="33"/>
        <v>0.8547008547008547</v>
      </c>
      <c r="N208" s="117">
        <f t="shared" si="32"/>
        <v>0.3</v>
      </c>
      <c r="O208" s="42"/>
      <c r="P208" s="42"/>
      <c r="Q208" s="42">
        <v>0.3</v>
      </c>
      <c r="R208" s="43"/>
      <c r="S208" s="45">
        <f t="shared" si="34"/>
        <v>0.8547008547008547</v>
      </c>
      <c r="T208" s="63"/>
    </row>
    <row r="209" spans="1:20" s="124" customFormat="1" ht="102" customHeight="1" thickBot="1">
      <c r="A209" s="164" t="s">
        <v>86</v>
      </c>
      <c r="B209" s="141" t="s">
        <v>114</v>
      </c>
      <c r="C209" s="142">
        <f>F209</f>
        <v>21083.664</v>
      </c>
      <c r="D209" s="143"/>
      <c r="E209" s="143"/>
      <c r="F209" s="144">
        <f>F210+F213</f>
        <v>21083.664</v>
      </c>
      <c r="G209" s="156"/>
      <c r="H209" s="142">
        <f>K209</f>
        <v>11604.497</v>
      </c>
      <c r="I209" s="143"/>
      <c r="J209" s="143"/>
      <c r="K209" s="143">
        <f>K210+K213</f>
        <v>11604.497</v>
      </c>
      <c r="L209" s="157"/>
      <c r="M209" s="60">
        <f t="shared" si="33"/>
        <v>55.040229250475626</v>
      </c>
      <c r="N209" s="158">
        <f>Q209</f>
        <v>11015.054</v>
      </c>
      <c r="O209" s="143"/>
      <c r="P209" s="143"/>
      <c r="Q209" s="143">
        <f>Q210+Q213</f>
        <v>11015.054</v>
      </c>
      <c r="R209" s="157"/>
      <c r="S209" s="57">
        <f t="shared" si="34"/>
        <v>52.244496023082135</v>
      </c>
      <c r="T209" s="122"/>
    </row>
    <row r="210" spans="1:20" ht="48" hidden="1">
      <c r="A210" s="11" t="s">
        <v>37</v>
      </c>
      <c r="B210" s="90" t="s">
        <v>219</v>
      </c>
      <c r="C210" s="41">
        <f aca="true" t="shared" si="35" ref="C210:C217">F210</f>
        <v>15441.904</v>
      </c>
      <c r="D210" s="42"/>
      <c r="E210" s="42"/>
      <c r="F210" s="101">
        <f>F211+F212</f>
        <v>15441.904</v>
      </c>
      <c r="G210" s="108"/>
      <c r="H210" s="41">
        <f aca="true" t="shared" si="36" ref="H210:H217">K210</f>
        <v>9839.339</v>
      </c>
      <c r="I210" s="42"/>
      <c r="J210" s="42"/>
      <c r="K210" s="42">
        <f>K211+K212</f>
        <v>9839.339</v>
      </c>
      <c r="L210" s="43"/>
      <c r="M210" s="44">
        <f t="shared" si="33"/>
        <v>63.718431354061</v>
      </c>
      <c r="N210" s="117">
        <f aca="true" t="shared" si="37" ref="N210:N217">Q210</f>
        <v>9348.471</v>
      </c>
      <c r="O210" s="42"/>
      <c r="P210" s="42"/>
      <c r="Q210" s="42">
        <f>Q211+Q212</f>
        <v>9348.471</v>
      </c>
      <c r="R210" s="43"/>
      <c r="S210" s="45">
        <f t="shared" si="34"/>
        <v>60.539626460571185</v>
      </c>
      <c r="T210" s="63"/>
    </row>
    <row r="211" spans="1:20" ht="81.75" customHeight="1" hidden="1">
      <c r="A211" s="11" t="s">
        <v>232</v>
      </c>
      <c r="B211" s="90" t="s">
        <v>177</v>
      </c>
      <c r="C211" s="41">
        <f t="shared" si="35"/>
        <v>15323.254</v>
      </c>
      <c r="D211" s="42"/>
      <c r="E211" s="42"/>
      <c r="F211" s="101">
        <v>15323.254</v>
      </c>
      <c r="G211" s="108"/>
      <c r="H211" s="41">
        <f t="shared" si="36"/>
        <v>9795.521</v>
      </c>
      <c r="I211" s="42"/>
      <c r="J211" s="42"/>
      <c r="K211" s="42">
        <v>9795.521</v>
      </c>
      <c r="L211" s="43"/>
      <c r="M211" s="44">
        <f t="shared" si="33"/>
        <v>63.92585412993872</v>
      </c>
      <c r="N211" s="117">
        <f t="shared" si="37"/>
        <v>9304.653</v>
      </c>
      <c r="O211" s="42"/>
      <c r="P211" s="42"/>
      <c r="Q211" s="42">
        <v>9304.653</v>
      </c>
      <c r="R211" s="43"/>
      <c r="S211" s="45">
        <f t="shared" si="34"/>
        <v>60.722435326073686</v>
      </c>
      <c r="T211" s="63"/>
    </row>
    <row r="212" spans="1:20" ht="65.25" customHeight="1" hidden="1">
      <c r="A212" s="11" t="s">
        <v>233</v>
      </c>
      <c r="B212" s="90" t="s">
        <v>178</v>
      </c>
      <c r="C212" s="41">
        <f t="shared" si="35"/>
        <v>118.65</v>
      </c>
      <c r="D212" s="42"/>
      <c r="E212" s="42"/>
      <c r="F212" s="101">
        <v>118.65</v>
      </c>
      <c r="G212" s="108"/>
      <c r="H212" s="41">
        <f t="shared" si="36"/>
        <v>43.818</v>
      </c>
      <c r="I212" s="42"/>
      <c r="J212" s="42"/>
      <c r="K212" s="42">
        <v>43.818</v>
      </c>
      <c r="L212" s="43"/>
      <c r="M212" s="44">
        <f t="shared" si="33"/>
        <v>36.93046776232617</v>
      </c>
      <c r="N212" s="117">
        <f t="shared" si="37"/>
        <v>43.818</v>
      </c>
      <c r="O212" s="42"/>
      <c r="P212" s="42"/>
      <c r="Q212" s="42">
        <v>43.818</v>
      </c>
      <c r="R212" s="43"/>
      <c r="S212" s="45">
        <f t="shared" si="34"/>
        <v>36.93046776232617</v>
      </c>
      <c r="T212" s="63"/>
    </row>
    <row r="213" spans="1:20" ht="72" hidden="1">
      <c r="A213" s="11" t="s">
        <v>38</v>
      </c>
      <c r="B213" s="90" t="s">
        <v>220</v>
      </c>
      <c r="C213" s="41">
        <f t="shared" si="35"/>
        <v>5641.76</v>
      </c>
      <c r="D213" s="42"/>
      <c r="E213" s="42"/>
      <c r="F213" s="101">
        <f>F214+F215+F216+F217</f>
        <v>5641.76</v>
      </c>
      <c r="G213" s="108"/>
      <c r="H213" s="41">
        <f t="shared" si="36"/>
        <v>1765.158</v>
      </c>
      <c r="I213" s="42"/>
      <c r="J213" s="42"/>
      <c r="K213" s="42">
        <f>K214+K215+K216+K217</f>
        <v>1765.158</v>
      </c>
      <c r="L213" s="43"/>
      <c r="M213" s="44">
        <f t="shared" si="33"/>
        <v>31.287364226766112</v>
      </c>
      <c r="N213" s="117">
        <f t="shared" si="37"/>
        <v>1666.5829999999999</v>
      </c>
      <c r="O213" s="42"/>
      <c r="P213" s="42"/>
      <c r="Q213" s="42">
        <f>Q214+Q215+Q216+Q217</f>
        <v>1666.5829999999999</v>
      </c>
      <c r="R213" s="43"/>
      <c r="S213" s="45">
        <f t="shared" si="34"/>
        <v>29.540125776353477</v>
      </c>
      <c r="T213" s="63"/>
    </row>
    <row r="214" spans="1:20" ht="36" hidden="1">
      <c r="A214" s="11" t="s">
        <v>232</v>
      </c>
      <c r="B214" s="94" t="s">
        <v>179</v>
      </c>
      <c r="C214" s="41">
        <f t="shared" si="35"/>
        <v>1921.5</v>
      </c>
      <c r="D214" s="42"/>
      <c r="E214" s="42"/>
      <c r="F214" s="101">
        <v>1921.5</v>
      </c>
      <c r="G214" s="108"/>
      <c r="H214" s="41">
        <f>K214</f>
        <v>1137.964</v>
      </c>
      <c r="I214" s="42"/>
      <c r="J214" s="42"/>
      <c r="K214" s="42">
        <v>1137.964</v>
      </c>
      <c r="L214" s="43"/>
      <c r="M214" s="44">
        <f t="shared" si="33"/>
        <v>59.22269060629716</v>
      </c>
      <c r="N214" s="117">
        <f t="shared" si="37"/>
        <v>1050.06</v>
      </c>
      <c r="O214" s="42"/>
      <c r="P214" s="42"/>
      <c r="Q214" s="42">
        <v>1050.06</v>
      </c>
      <c r="R214" s="43"/>
      <c r="S214" s="45">
        <f t="shared" si="34"/>
        <v>54.647931303669004</v>
      </c>
      <c r="T214" s="63"/>
    </row>
    <row r="215" spans="1:20" ht="36" hidden="1">
      <c r="A215" s="11" t="s">
        <v>233</v>
      </c>
      <c r="B215" s="94" t="s">
        <v>180</v>
      </c>
      <c r="C215" s="41">
        <f t="shared" si="35"/>
        <v>166.41</v>
      </c>
      <c r="D215" s="42"/>
      <c r="E215" s="42"/>
      <c r="F215" s="101">
        <v>166.41</v>
      </c>
      <c r="G215" s="108"/>
      <c r="H215" s="41">
        <f t="shared" si="36"/>
        <v>152.698</v>
      </c>
      <c r="I215" s="42"/>
      <c r="J215" s="42"/>
      <c r="K215" s="42">
        <v>152.698</v>
      </c>
      <c r="L215" s="43"/>
      <c r="M215" s="44">
        <f t="shared" si="33"/>
        <v>91.76011057027823</v>
      </c>
      <c r="N215" s="117">
        <f t="shared" si="37"/>
        <v>148.098</v>
      </c>
      <c r="O215" s="42"/>
      <c r="P215" s="42"/>
      <c r="Q215" s="42">
        <v>148.098</v>
      </c>
      <c r="R215" s="43"/>
      <c r="S215" s="45">
        <f t="shared" si="34"/>
        <v>88.99585361456644</v>
      </c>
      <c r="T215" s="63"/>
    </row>
    <row r="216" spans="1:20" ht="36" hidden="1">
      <c r="A216" s="11" t="s">
        <v>234</v>
      </c>
      <c r="B216" s="95" t="s">
        <v>181</v>
      </c>
      <c r="C216" s="41">
        <f t="shared" si="35"/>
        <v>1046.06</v>
      </c>
      <c r="D216" s="42"/>
      <c r="E216" s="42"/>
      <c r="F216" s="101">
        <v>1046.06</v>
      </c>
      <c r="G216" s="108"/>
      <c r="H216" s="41">
        <f t="shared" si="36"/>
        <v>389.764</v>
      </c>
      <c r="I216" s="42"/>
      <c r="J216" s="42"/>
      <c r="K216" s="42">
        <v>389.764</v>
      </c>
      <c r="L216" s="43"/>
      <c r="M216" s="44">
        <f t="shared" si="33"/>
        <v>37.26019539988146</v>
      </c>
      <c r="N216" s="117">
        <f t="shared" si="37"/>
        <v>383.692</v>
      </c>
      <c r="O216" s="42"/>
      <c r="P216" s="42"/>
      <c r="Q216" s="42">
        <v>383.692</v>
      </c>
      <c r="R216" s="43"/>
      <c r="S216" s="45">
        <f t="shared" si="34"/>
        <v>36.67973156415502</v>
      </c>
      <c r="T216" s="63"/>
    </row>
    <row r="217" spans="1:20" ht="36.75" hidden="1" thickBot="1">
      <c r="A217" s="84" t="s">
        <v>241</v>
      </c>
      <c r="B217" s="97" t="s">
        <v>182</v>
      </c>
      <c r="C217" s="46">
        <f t="shared" si="35"/>
        <v>2507.79</v>
      </c>
      <c r="D217" s="47"/>
      <c r="E217" s="47"/>
      <c r="F217" s="106">
        <v>2507.79</v>
      </c>
      <c r="G217" s="114"/>
      <c r="H217" s="46">
        <f t="shared" si="36"/>
        <v>84.732</v>
      </c>
      <c r="I217" s="47"/>
      <c r="J217" s="47"/>
      <c r="K217" s="47">
        <v>84.732</v>
      </c>
      <c r="L217" s="48"/>
      <c r="M217" s="49">
        <f t="shared" si="33"/>
        <v>3.378751809362028</v>
      </c>
      <c r="N217" s="120">
        <f t="shared" si="37"/>
        <v>84.733</v>
      </c>
      <c r="O217" s="47"/>
      <c r="P217" s="47"/>
      <c r="Q217" s="47">
        <v>84.733</v>
      </c>
      <c r="R217" s="48"/>
      <c r="S217" s="50">
        <f t="shared" si="34"/>
        <v>3.3787916851091997</v>
      </c>
      <c r="T217" s="63"/>
    </row>
    <row r="218" spans="1:20" ht="34.5" customHeight="1" thickBot="1">
      <c r="A218" s="85"/>
      <c r="B218" s="98" t="s">
        <v>77</v>
      </c>
      <c r="C218" s="36">
        <f>C9+C15+C22+C44+C48+C65+C89+C91+C93+C102+C111+C160+C173+C183+C191+C200+C209</f>
        <v>2474174.530498999</v>
      </c>
      <c r="D218" s="33">
        <f aca="true" t="shared" si="38" ref="D218:R218">D9+D15+D22+D44+D48+D65+D89+D91+D93+D102+D111+D160+D173+D183+D191+D200+D209</f>
        <v>117604.8</v>
      </c>
      <c r="E218" s="33">
        <f t="shared" si="38"/>
        <v>1545604.1144990001</v>
      </c>
      <c r="F218" s="52">
        <f t="shared" si="38"/>
        <v>810965.616</v>
      </c>
      <c r="G218" s="115">
        <f t="shared" si="38"/>
        <v>0</v>
      </c>
      <c r="H218" s="36">
        <f t="shared" si="38"/>
        <v>1752805.6899999997</v>
      </c>
      <c r="I218" s="33">
        <f t="shared" si="38"/>
        <v>71843.849</v>
      </c>
      <c r="J218" s="33">
        <f t="shared" si="38"/>
        <v>1091798.7820000001</v>
      </c>
      <c r="K218" s="33">
        <f t="shared" si="38"/>
        <v>589163.0589999998</v>
      </c>
      <c r="L218" s="33">
        <f t="shared" si="38"/>
        <v>0</v>
      </c>
      <c r="M218" s="39">
        <f t="shared" si="33"/>
        <v>70.84406004480567</v>
      </c>
      <c r="N218" s="33">
        <f t="shared" si="38"/>
        <v>1709986.707</v>
      </c>
      <c r="O218" s="33">
        <f t="shared" si="38"/>
        <v>71724.545</v>
      </c>
      <c r="P218" s="33">
        <f t="shared" si="38"/>
        <v>1090935.568</v>
      </c>
      <c r="Q218" s="33">
        <f>Q9+Q15+Q22+Q44+Q48+Q65+Q93+Q102+Q111+Q160+Q173+Q183+Q191+Q200+Q209</f>
        <v>547326.5939999999</v>
      </c>
      <c r="R218" s="33">
        <f t="shared" si="38"/>
        <v>0</v>
      </c>
      <c r="S218" s="40">
        <f t="shared" si="34"/>
        <v>69.11342291827425</v>
      </c>
      <c r="T218" s="63"/>
    </row>
    <row r="219" spans="1:20" ht="34.5" customHeight="1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7"/>
      <c r="N219" s="76"/>
      <c r="O219" s="76"/>
      <c r="P219" s="76"/>
      <c r="Q219" s="76"/>
      <c r="R219" s="76"/>
      <c r="S219" s="78"/>
      <c r="T219" s="63"/>
    </row>
    <row r="220" spans="1:19" s="66" customFormat="1" ht="15.75">
      <c r="A220" s="7" t="s">
        <v>72</v>
      </c>
      <c r="C220" s="7"/>
      <c r="D220" s="7"/>
      <c r="E220" s="7"/>
      <c r="F220" s="7"/>
      <c r="G220" s="7"/>
      <c r="H220" s="7"/>
      <c r="I220" s="8"/>
      <c r="J220" s="8"/>
      <c r="K220" s="8"/>
      <c r="L220" s="8" t="s">
        <v>71</v>
      </c>
      <c r="M220" s="8"/>
      <c r="N220" s="8" t="s">
        <v>71</v>
      </c>
      <c r="O220" s="8"/>
      <c r="P220" s="8"/>
      <c r="Q220" s="8"/>
      <c r="R220" s="65"/>
      <c r="S220" s="65"/>
    </row>
    <row r="221" spans="1:19" s="66" customFormat="1" ht="26.25" customHeight="1">
      <c r="A221" s="7"/>
      <c r="C221" s="7"/>
      <c r="D221" s="7"/>
      <c r="E221" s="7"/>
      <c r="F221" s="7"/>
      <c r="G221" s="7"/>
      <c r="H221" s="7"/>
      <c r="I221" s="8"/>
      <c r="J221" s="8"/>
      <c r="K221" s="8"/>
      <c r="L221" s="8"/>
      <c r="M221" s="8"/>
      <c r="N221" s="8"/>
      <c r="O221" s="8"/>
      <c r="P221" s="8"/>
      <c r="Q221" s="8"/>
      <c r="R221" s="65"/>
      <c r="S221" s="65"/>
    </row>
    <row r="222" spans="1:19" s="66" customFormat="1" ht="14.25" customHeight="1">
      <c r="A222" s="54" t="s">
        <v>253</v>
      </c>
      <c r="C222" s="67"/>
      <c r="D222" s="67"/>
      <c r="E222" s="68"/>
      <c r="F222" s="67"/>
      <c r="G222" s="67"/>
      <c r="H222" s="67"/>
      <c r="I222" s="67"/>
      <c r="J222" s="65"/>
      <c r="K222" s="65"/>
      <c r="L222" s="65"/>
      <c r="M222" s="65"/>
      <c r="N222" s="65"/>
      <c r="O222" s="65"/>
      <c r="P222" s="5"/>
      <c r="Q222" s="65"/>
      <c r="R222" s="65"/>
      <c r="S222" s="65"/>
    </row>
    <row r="223" spans="1:19" s="72" customFormat="1" ht="10.5" customHeight="1">
      <c r="A223" s="55"/>
      <c r="C223" s="69"/>
      <c r="D223" s="69"/>
      <c r="E223" s="70"/>
      <c r="F223" s="69"/>
      <c r="G223" s="69"/>
      <c r="H223" s="69"/>
      <c r="I223" s="69"/>
      <c r="J223" s="71"/>
      <c r="K223" s="71"/>
      <c r="L223" s="71"/>
      <c r="M223" s="71"/>
      <c r="N223" s="71"/>
      <c r="O223" s="71"/>
      <c r="P223" s="9"/>
      <c r="Q223" s="71"/>
      <c r="R223" s="71"/>
      <c r="S223" s="71"/>
    </row>
    <row r="224" spans="1:19" s="72" customFormat="1" ht="15" customHeight="1">
      <c r="A224" s="73" t="s">
        <v>17</v>
      </c>
      <c r="C224" s="73"/>
      <c r="D224" s="73"/>
      <c r="E224" s="73"/>
      <c r="F224" s="73"/>
      <c r="G224" s="73"/>
      <c r="H224" s="73"/>
      <c r="I224" s="10"/>
      <c r="J224" s="10"/>
      <c r="K224" s="10"/>
      <c r="L224" s="61" t="s">
        <v>70</v>
      </c>
      <c r="M224" s="61"/>
      <c r="N224" s="79" t="s">
        <v>70</v>
      </c>
      <c r="O224" s="61"/>
      <c r="P224" s="61"/>
      <c r="Q224" s="61"/>
      <c r="R224" s="71"/>
      <c r="S224" s="71"/>
    </row>
    <row r="225" spans="1:19" s="66" customFormat="1" ht="16.5" customHeight="1">
      <c r="A225" s="74"/>
      <c r="B225" s="73"/>
      <c r="C225" s="73"/>
      <c r="D225" s="73"/>
      <c r="E225" s="73"/>
      <c r="F225" s="73"/>
      <c r="G225" s="73"/>
      <c r="H225" s="73"/>
      <c r="I225" s="7"/>
      <c r="J225" s="7"/>
      <c r="K225" s="7"/>
      <c r="L225" s="61"/>
      <c r="M225" s="61"/>
      <c r="N225" s="61"/>
      <c r="O225" s="61"/>
      <c r="P225" s="61"/>
      <c r="Q225" s="61"/>
      <c r="R225" s="65"/>
      <c r="S225" s="65"/>
    </row>
    <row r="226" spans="1:19" ht="9.75" customHeight="1">
      <c r="A226" s="6"/>
      <c r="B226" s="62"/>
      <c r="C226" s="62"/>
      <c r="D226" s="62"/>
      <c r="E226" s="62"/>
      <c r="F226" s="62"/>
      <c r="G226" s="62"/>
      <c r="H226" s="62"/>
      <c r="I226" s="7"/>
      <c r="J226" s="7"/>
      <c r="K226" s="7"/>
      <c r="L226" s="61"/>
      <c r="M226" s="61"/>
      <c r="N226" s="61"/>
      <c r="O226" s="61"/>
      <c r="P226" s="61"/>
      <c r="Q226" s="61"/>
      <c r="R226" s="4"/>
      <c r="S226" s="4"/>
    </row>
  </sheetData>
  <sheetProtection/>
  <autoFilter ref="A8:S218"/>
  <mergeCells count="16">
    <mergeCell ref="A1:R1"/>
    <mergeCell ref="A2:R2"/>
    <mergeCell ref="A3:R3"/>
    <mergeCell ref="A5:A7"/>
    <mergeCell ref="B5:B7"/>
    <mergeCell ref="C5:G5"/>
    <mergeCell ref="H5:L5"/>
    <mergeCell ref="D6:G6"/>
    <mergeCell ref="C6:C7"/>
    <mergeCell ref="S5:S7"/>
    <mergeCell ref="H6:H7"/>
    <mergeCell ref="I6:L6"/>
    <mergeCell ref="N6:N7"/>
    <mergeCell ref="N5:R5"/>
    <mergeCell ref="O6:R6"/>
    <mergeCell ref="M5:M7"/>
  </mergeCells>
  <hyperlinks>
    <hyperlink ref="B155" r:id="rId1" display="consultantplus://offline/ref=8673F8B5040E5BC98850309FCF2F0199D1D60DC9B3820AC714E3357F9F37lAJ"/>
  </hyperlinks>
  <printOptions/>
  <pageMargins left="0.3937007874015748" right="0.1968503937007874" top="0.5354330708661418" bottom="0" header="0.1968503937007874" footer="0"/>
  <pageSetup fitToHeight="0" fitToWidth="1" horizontalDpi="600" verticalDpi="600" orientation="landscape" paperSize="9" scale="79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2014-12-11T06:17:31Z</cp:lastPrinted>
  <dcterms:created xsi:type="dcterms:W3CDTF">2009-12-18T05:52:04Z</dcterms:created>
  <dcterms:modified xsi:type="dcterms:W3CDTF">2014-12-11T06:23:21Z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