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по ЦП за 1 кв. 2015 г " sheetId="1" r:id="rId1"/>
  </sheets>
  <definedNames>
    <definedName name="_xlnm.Print_Titles" localSheetId="0">'Отчет по ЦП за 1 кв. 2015 г '!$4:$6</definedName>
  </definedNames>
  <calcPr fullCalcOnLoad="1"/>
</workbook>
</file>

<file path=xl/sharedStrings.xml><?xml version="1.0" encoding="utf-8"?>
<sst xmlns="http://schemas.openxmlformats.org/spreadsheetml/2006/main" count="531" uniqueCount="342">
  <si>
    <t>«Капитальный ремонт инженерных сетей на территории Озерского городского округа» на 2014-2016 годы (УКСиБ)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</si>
  <si>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</si>
  <si>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</si>
  <si>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</si>
  <si>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</si>
  <si>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Благоустройство береговой зоны пруда по пр. Карла Маркса</t>
  </si>
  <si>
    <t>Капитальный ремонт напорного коллектора Dу 700 мм в районе гаражей ВНИПИЭТ, г. Озерск</t>
  </si>
  <si>
    <t>16.1</t>
  </si>
  <si>
    <t>16.2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</si>
  <si>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</si>
  <si>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</si>
  <si>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 xml:space="preserve">Предоставление субсидий на проведение работы с неорганизованными детьми в летний период </t>
  </si>
  <si>
    <t>Предоставление субсидий на организацию военно-полевых сборов для учащихся 10-х классов общеобразовательных школ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</si>
  <si>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</si>
  <si>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</si>
  <si>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Предоставление субсидий на проведение муниципального конкурса педагогических работников образовательных учреждений, реализующих программы дошкольного, начального, основного, среднего общего образования, «Современные образовательные технологии» и выплата его победителям денежного поощрения в порядке, установленном приказом Управления образования</t>
  </si>
  <si>
    <t>Предоставление субсидий на проведение муниципальных смотров – конкурсов учебных кабинетов</t>
  </si>
  <si>
    <t>Развитие системы поддержки одаренных детей и талантливой молодежи</t>
  </si>
  <si>
    <t xml:space="preserve">Предоставление субсидий на проведение муниципального конкурса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</si>
  <si>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совершенствование методической и материально-технической базы предметных лабораторий общеобразовательных учреждений по работы с одаренными обучающимися</t>
  </si>
  <si>
    <t>Предоставление субсидий на проведение муниципального этапа всероссийской олимпиады школьников по общеобразовательным предметам, организация участия школьников в региональном (областном), заключительном (всероссийском) этапах всероссийской олимпиады школьников по общеобразовательным предметам, организация участия школьников в региональных, межрегиональных, международных олимпиадах по общеобразовательным предметам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</si>
  <si>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</si>
  <si>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</si>
  <si>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</si>
  <si>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Поддержка детей из малообеспеченных, неблагополучных семей, оказавшихся  в трудной жизненной ситуации путем компенсации родительской платы (полностью или частично)</t>
  </si>
  <si>
    <t>Внедрение инновационных образовательных моделей и технологий</t>
  </si>
  <si>
    <t>Предоставление субсидий на организацию муниципального конкурса детских команд дошкольных образовательных учреждений по робототехнике</t>
  </si>
  <si>
    <t>Предоставление субсидий на создание, функционирование и развитие  Lego -центра «Детский сад – сад школа»</t>
  </si>
  <si>
    <t>Формирование здоровьесберегающих и безопасных условий организации образовательного процесса</t>
  </si>
  <si>
    <t>Предоставление субсидий на обеспечение комплексной безопасности образовательных учреждений. Проведение мероприятий по оснащению образовательных учреждений системой СКУД</t>
  </si>
  <si>
    <t>Предоставление субсидий на обеспечение комплексной безопасности образовательных учреждений. Проведение мероприятий по обеспечению противопожарной защищенности учреждений</t>
  </si>
  <si>
    <t>1.9</t>
  </si>
  <si>
    <t>Аналитическое и информационное сопровождение процессов модернизации образования</t>
  </si>
  <si>
    <t>Подготовка новостных и аналитических материалов о реализации муниципальной Программы развития образования в Озерском городском округе на 2014–2018 годы и их публикация в печатных и электронных средствах массовой информации</t>
  </si>
  <si>
    <t xml:space="preserve">Выявление и распространение    
лучших практик функционирования школ 
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</si>
  <si>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</si>
  <si>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Оснащение теплового узла приборами учета тепловой энергии здания Управления КСиБ</t>
  </si>
  <si>
    <t xml:space="preserve">«Повышение безопасности дорожного движения на территории Озерского городского округа» на 2014 - 2016 годы   </t>
  </si>
  <si>
    <t xml:space="preserve">Организация работ по перемещению, хранению бесхозяйных автотранспортных средств </t>
  </si>
  <si>
    <t>30</t>
  </si>
  <si>
    <t>Проведение лекций, бесед  профилактического характера для молодежи</t>
  </si>
  <si>
    <t>Организация и проведение профилактических акций</t>
  </si>
  <si>
    <t>Организация и проведение спортивных мероприятий</t>
  </si>
  <si>
    <t>Изготовление печатной продукции, средств наглядной агитации по вопросам профилактики наркомании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</si>
  <si>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</si>
  <si>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Предоставление субсидий на возмещение части затрат по реализации предпринимательских проектов руководителями и собственниками которых являются молодежь</t>
  </si>
  <si>
    <t>Освещение вопросов развития малого и среднего предпринимательства, пропаганда и популяризация предпринимательской деятельности в средствах массовой информации</t>
  </si>
  <si>
    <t>Организация и проведение семинаров, курсов, тренингов по вопросам предпринимательской деятельности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</si>
  <si>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</si>
  <si>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 xml:space="preserve">«Молодежь Озерска» на 2014 год и на плановый период до 2016 года </t>
  </si>
  <si>
    <t>Организация и проведение молодежных  конкурсов, фестивалей, смотров, турниров, праздников, акций</t>
  </si>
  <si>
    <t>Организация участия молодежи Озерского городского округа, творческих коллективов в мероприятиях областного и Российского уровня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</si>
  <si>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 в СМИ</t>
  </si>
  <si>
    <t>Информационная поддержка субъектов малого и среднего предпринимательства</t>
  </si>
  <si>
    <t>6.1</t>
  </si>
  <si>
    <t>Начальник Управления по финансам</t>
  </si>
  <si>
    <t>Предоставление субсидий на возмещение части затрат по реализации предпринимательских проектов начинающих предпринимателей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</si>
  <si>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</si>
  <si>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</si>
  <si>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</si>
  <si>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</si>
  <si>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</si>
  <si>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</si>
  <si>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</si>
  <si>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</si>
  <si>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</si>
  <si>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</si>
  <si>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</si>
  <si>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</si>
  <si>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</si>
  <si>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</si>
  <si>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</si>
  <si>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</si>
  <si>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</si>
  <si>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</si>
  <si>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</si>
  <si>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</si>
  <si>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</si>
  <si>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</si>
  <si>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</si>
  <si>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</si>
  <si>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</si>
  <si>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</si>
  <si>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</si>
  <si>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</si>
  <si>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</si>
  <si>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</si>
  <si>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</si>
  <si>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</si>
  <si>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</si>
  <si>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 xml:space="preserve">Проведение съезда , "круглых столов" для субъектов малого и среднего предпринимательства 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</si>
  <si>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</si>
  <si>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</si>
  <si>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</si>
  <si>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</si>
  <si>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</si>
  <si>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</si>
  <si>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</si>
  <si>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</si>
  <si>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</si>
  <si>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</si>
  <si>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</si>
  <si>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</si>
  <si>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</si>
  <si>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6.3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</si>
  <si>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</si>
  <si>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</si>
  <si>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</si>
  <si>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</si>
  <si>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</si>
  <si>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21</t>
  </si>
  <si>
    <t>22</t>
  </si>
  <si>
    <t>23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</si>
  <si>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</si>
  <si>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</si>
  <si>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</si>
  <si>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</si>
  <si>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</si>
  <si>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</si>
  <si>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Администрация ОГО (Служба по делам молодежи)</t>
  </si>
  <si>
    <t>5.2</t>
  </si>
  <si>
    <t>Проведение выставок, организация экспозиций субъектов малого и среднего предпринимательства Озерского городского округа</t>
  </si>
  <si>
    <t>2.3</t>
  </si>
  <si>
    <t>2.4</t>
  </si>
  <si>
    <t>1.8</t>
  </si>
  <si>
    <t>Отсыпка песком</t>
  </si>
  <si>
    <t>26</t>
  </si>
  <si>
    <t>Пляж "Колибри" (7500 кв.м.)</t>
  </si>
  <si>
    <t>№  п./п.</t>
  </si>
  <si>
    <t>Е.Б. Соловьева</t>
  </si>
  <si>
    <t>Начальник Управления экономики</t>
  </si>
  <si>
    <t>А.С. Алексеев</t>
  </si>
  <si>
    <t>"Благоустройство Озерского городского округа" на 2014 год и на плановый период до 2015-2016 г.г. (УКСиБ)</t>
  </si>
  <si>
    <t>Вырубка старовозрастных, больных и аварийных деревьев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</si>
  <si>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</si>
  <si>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</si>
  <si>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</si>
  <si>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>Поставка и транспортировка природного газа для Мемориального комплекса «Вечный огонь»</t>
  </si>
  <si>
    <t>Приобретение музыкальных инструментов для МБОУ ДОД «ДМШ №1»</t>
  </si>
  <si>
    <t>Приобретение музыкальных инструментов для МБОУ ДОД «ДМШ №2»</t>
  </si>
  <si>
    <t>Приобретение музыкальных инструментов для МБОУ ДОД «ДШИ»</t>
  </si>
  <si>
    <t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(УК)</t>
  </si>
  <si>
    <t>28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</si>
  <si>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
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</si>
  <si>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</si>
  <si>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</si>
  <si>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</si>
  <si>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</si>
  <si>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</si>
  <si>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</si>
  <si>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</si>
  <si>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Межбюд-жетные трансфер-ты из областно-го бюджета</t>
  </si>
  <si>
    <t>29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</si>
  <si>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 (УИО)</t>
  </si>
  <si>
    <t>«Укрепление материально-технической базы учреждений культуры Озерского городского округа» на 2014 год и плановый период 2015 - 2016 годов (УК)</t>
  </si>
  <si>
    <t>«Доступное и комфортное жилье - гражданам России» в Озерском городском округе» на 2014 - 2015 годы - всего, в т.ч. по подпрограммам:</t>
  </si>
  <si>
    <t xml:space="preserve">Предоставление молодым семьям социальных выплат в форме свидетельств на приобретение жилья 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</si>
  <si>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</si>
  <si>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</si>
  <si>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</si>
  <si>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</si>
  <si>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</si>
  <si>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</si>
  <si>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Приобретение медицинских аптечек, средств гигиены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</si>
  <si>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</si>
  <si>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</si>
  <si>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</si>
  <si>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</si>
  <si>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</si>
  <si>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</si>
  <si>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</si>
  <si>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</si>
  <si>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</si>
  <si>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"Капитальный ремонт учреждений социальной сферы" Озерского городского округа на 2014 - 2016 годы </t>
  </si>
  <si>
    <t>Управление по физической культуре и спорту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</si>
  <si>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</si>
  <si>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9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</si>
  <si>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</si>
  <si>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Реконструкция школы №29, г. Озерск, ул. Музрукова, 34</t>
  </si>
  <si>
    <t>«Развитие муниципальной службы в Озерском городском округе Челябинской области» на 2014 - 2016 годы (ОКиМС)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</si>
  <si>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</si>
  <si>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</si>
  <si>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</si>
  <si>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</si>
  <si>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</si>
  <si>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</si>
  <si>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</si>
  <si>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>Компенсация стоимости проездного билета для проезда на городском автомобильном транспорте общего пользования (ежемесячно)</t>
  </si>
  <si>
    <t xml:space="preserve">Предоставление поддержки общественным некоммерческим организациям в форме субсидий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</si>
  <si>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</si>
  <si>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 xml:space="preserve">Возмещение недополученных доходов организациям, оказывающим услуги по помывке граждан в общих отделениях коммунальных бань
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</si>
  <si>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</si>
  <si>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 xml:space="preserve">Выплата неработающим пенсионерам компенсации расходов на оздоровление в санаторно-курортных учреждениях 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</si>
  <si>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</si>
  <si>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</si>
  <si>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Предоставление субсидий на увеличение количества групп в действующих детских садах за счет рационализации сети дошкольных образовательных учреждений, более полного использования проектной мощности зданий, реконструкции групповых помещений, приобретения (оборудования, ремонт)</t>
  </si>
  <si>
    <t>Предоставление субсидий на создание дополнительных мест в муниципальных образовательных учреждениях различных типов, а также вариативных форм дошкольного образования, возврат ранее переданных зданий дошкольных образовательных учреждений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</si>
  <si>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</t>
  </si>
  <si>
    <t>Поддержка и развитие образовательных учреждений</t>
  </si>
  <si>
    <t>Предоставление субсидий на приобретение новых (актуализированных) образовательных программ в соответствии с ФГОС  дошкольного образования, методических и дидактических пособий к ним</t>
  </si>
  <si>
    <t>Предоставление субсидий на проведение муниципального конкурса «Лучший сайт образовательного учреждения Озерского городского округа»</t>
  </si>
  <si>
    <t>Предоставление субсидий на проведение муниципального конкурса "Информика"</t>
  </si>
  <si>
    <t>Предоставление субсидий на приобретение необходимого оборудования для кабинетов информатики, физики, химии,  пополнение химических реактивов в МБСЛШ им.Ю.А. Гагарина</t>
  </si>
  <si>
    <t xml:space="preserve">Обучение и повышение квалификации руководящих и педагогических работников образовательных учреждений </t>
  </si>
  <si>
    <t>Предоставление субсидий на  участие педагогических работников в областных семинарах по общеобразовательным программам дошкольного образования, отвечающим федеральным государственным требованиям к структуре основной общеобразовательной программы дошкольного образования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</si>
  <si>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</si>
  <si>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</si>
  <si>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 xml:space="preserve">Предоставление субсидий на проведение муниципального конкурса «Педагог года» </t>
  </si>
  <si>
    <t>«Организация летнего отдыха, оздоровления, занятости детей и подростков Озерского городского округа» на 2014 год и на среднесрочный период до 2016 года (УО)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</si>
  <si>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</si>
  <si>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</si>
  <si>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по итогам проведения муниципального конкурса «Лучший лагерь Озерска» на обновление материально-технической базы оздоровительных лагерей 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</si>
  <si>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</si>
  <si>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</si>
  <si>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организацию оздоровительных лагерей с дневным пребыванием детей на базе общеобразовательных учреждений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</si>
  <si>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</si>
  <si>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</si>
  <si>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"Оздоровление экологической обстановки на территории Озерского городского округа" на 2014 год и на среднесрочный период до 2016 года (Администрация ОГО (Отдел охраны окружающей среды))</t>
  </si>
  <si>
    <t>Проведение лабораторных исследований компонентов окружающей среды</t>
  </si>
  <si>
    <t>Ликвидации несанкционированных свалок на территории Озерского городского округа</t>
  </si>
  <si>
    <t>13.1</t>
  </si>
  <si>
    <t xml:space="preserve">Финансирование, утвержденное в программе                                                  на 2015 год (тыс.руб.)                                                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</si>
  <si>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</t>
  </si>
  <si>
    <t xml:space="preserve">Предоставление субсидий на развитие материально-технической базы дошкольных образовательных учреждений, развитие предметных лабораторий </t>
  </si>
  <si>
    <t>Предоставление субсидий на проведение иных конкурсов профессионального мастерства педагогических работников. Предоставление субсидий на денежное вознаграждение  педагогическим коллективам</t>
  </si>
  <si>
    <t xml:space="preserve">Поощрение обучающихся значком отличия Управления образования </t>
  </si>
  <si>
    <t>Приобретение и монтаж информационно-коммутационной подсистемы (центр обработки вызовов) и информационно-аналитической подсистемы (программно-аппаратный комплекс ЕДДС-112)</t>
  </si>
  <si>
    <t>Оснащение оборудованием учебных классов структурного подразделения МУ ПСС (Курсы ГО)</t>
  </si>
  <si>
    <t>Подготовка, размещение и распространение информационных материалов по основам безопасности и действиям в ЧС различного характера</t>
  </si>
  <si>
    <t>Ремонт объектов благоустройства территории эллинга в районе стоянки яхт  (устройство пандуса для спуска судов на воду) (яхт-клуб «Галс» и эллинг,                            ул. Архипова, 12) (1 объект)</t>
  </si>
  <si>
    <t>Обработка огнезащитным составом несущих металлических конструкции спорт, комплекс «Лидер» ул. Октябрьская, 9</t>
  </si>
  <si>
    <t>Окраска стен путей эвакуации негорючими составами Яхт-клуб «Галс» ул. Архипова ,12</t>
  </si>
  <si>
    <t>Замена полового покрытия на путях эвакуации здания Яхт-клуб «Галс» ул. Архипова ,12</t>
  </si>
  <si>
    <t>Установка противопожарных дверей с нормируемым пределом огнестойкости Дворец спорта по ул. Кирова, 16а</t>
  </si>
  <si>
    <t>Окраска стен путей эвакуации негорючими составами Стадион Строитель, ул. Кирова, 16а, сооружение I</t>
  </si>
  <si>
    <t>Замена полового покрытия на путях эвакуации здания Помещение для переодевания стадиона «Пионер» Космонавтов, 40</t>
  </si>
  <si>
    <t>Замена полового покрытия на путях эвакуации здания и стадион «Авангард» ул. Трудящихся, 20</t>
  </si>
  <si>
    <t>Замена электрооборудования административного здания и стадион «Авангард» ул. Трудящихся, 20</t>
  </si>
  <si>
    <t>Окраска путей эвакуации не горючими красками Спорткомплекс «Парус» ул. Набережная, 51а</t>
  </si>
  <si>
    <t>Обработка огнезащитным составом поверхности воздуховодов вентиляционных систем спорт, комплекс «Лидер» ул. Октябрьская,9</t>
  </si>
  <si>
    <t>Окраска стен путей эвакуации негорючими составами Спортивный комплекс пос. Новогорный ул. Энергетиков</t>
  </si>
  <si>
    <t>Проведение испытаний и измерении электрических параметров электрооборудования и электроустановок до 1000 в здании МБУ «Арена»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</si>
  <si>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(УФКиС)</t>
  </si>
  <si>
    <t>Ремонт мужских душевых (повал) (ул. Мендлеева,10)</t>
  </si>
  <si>
    <t>Выборочный ремонт потолков и стен (4 этаж) (ул. Мендлеева,10)</t>
  </si>
  <si>
    <t>Ремонт женских душевых (1 этаж) (ул. Мендлеева,10)</t>
  </si>
  <si>
    <t>Ремонт мужских душевых комнат(1 этаж) (ул. Уральская,4)</t>
  </si>
  <si>
    <t>Разработка проекта Правил землепользования и застройки на территорию вне границ населенных пунктов Озерского городского округа</t>
  </si>
  <si>
    <t>Предоставление субсидий на проведение мероприятий, направленных на осуществление мер по энергосбережению. Проведение мероприятий направленных на осуществление мер по энергосбережению</t>
  </si>
  <si>
    <t>Проведение конференции педагогических работников городского округа</t>
  </si>
  <si>
    <t>Предоставление субсидий на выплату свпециальных денежных поощрений лицам, проявившим выдающиеся способности</t>
  </si>
  <si>
    <t>Предоставление субсидий на обеспечение комплексной безопасности образовательных учреждений. Проведение мероприятий по антитеррористической защищенности образовательных учреждений (в т.ч установка видеонаблюдения)</t>
  </si>
  <si>
    <t>1.10</t>
  </si>
  <si>
    <r>
      <t>Cубсидия на</t>
    </r>
    <r>
      <rPr>
        <sz val="10"/>
        <rFont val="Times New Roman CYR"/>
        <family val="0"/>
      </rPr>
      <t xml:space="preserve"> </t>
    </r>
    <r>
      <rPr>
        <sz val="9"/>
        <rFont val="Times New Roman CYR"/>
        <family val="0"/>
      </rPr>
      <t>оборудование пунктов проведения государственной итоговой аттестациив форме единого государственного экзамена</t>
    </r>
  </si>
  <si>
    <t>Обспечение противопожарной безопасности</t>
  </si>
  <si>
    <t>Повышение квалификации по программе 72 и более часов</t>
  </si>
  <si>
    <t xml:space="preserve">Повышение квалификации на краткосрочных курсах </t>
  </si>
  <si>
    <t>Профессиональная переподготовка по 500 часовой программе</t>
  </si>
  <si>
    <t xml:space="preserve">Субсидия в целях возмещения затрат на проведение капитального ремонта общего имущества собственников помещений в многоквартирных домах, расположенных на территории Озерского городского округа 
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
Субсидия в целях возмещения затрат на проведение капитального ремонта общего имущества собственников помещений в многоквартирных домах, расположенных на территории Озерского городского округа 
Уплата взносов на капитальный ремонт общего имущества в многоквартирных домах, расположенных на территории Озерского городского округа, в части муниципального жилищного фонда
</t>
  </si>
  <si>
    <t>в том числе остатки финансирования 2014 года</t>
  </si>
  <si>
    <t>Установка Доски почета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</si>
  <si>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элементов озеленения и благоустройства дворовых территорий, входящих в состав общего имущества многоквартирных домов Озерского городского округа</t>
  </si>
  <si>
    <t>Капитальный ремонт сетей наружного освещения</t>
  </si>
  <si>
    <t>Капитальноый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</si>
  <si>
    <t>Строительство автодороги от ул.Монтажников до ул.Герцена в г. Озерске, в том числе ПИР и СМР</t>
  </si>
  <si>
    <t>Строительство теплосети ДУ-400 мм по ул.Строительной в г. Озерске</t>
  </si>
  <si>
    <t>Капитальный ремонт и реконструкция сетей наружного освещения на территории Озерского городского округа</t>
  </si>
  <si>
    <t>Реконструкция здания по пр.Ленина, 32Б под здание городского музея в г. Озерске</t>
  </si>
  <si>
    <t>Капитальный ремонт здания СК "Строитель" по ул.Кирова, 16 "А" в г. Озерске Челябинской области</t>
  </si>
  <si>
    <t>Устройство отвода ливневых сточных вод с территории в районе старого кладбища по ул.Октябрьской в г. Озерске (ПИР, СМР)</t>
  </si>
  <si>
    <t>Создание безопасных условий для движения пешеходов</t>
  </si>
  <si>
    <t>Ремонт пешеходного перехода по ул.Октябрьская, 5а</t>
  </si>
  <si>
    <t>Ремонт пешеходного перехода по ул.Индустриальная, 3</t>
  </si>
  <si>
    <t>Ремонт пешеходного перехода на пересечении ул.8 Марта – ул.Железнодорожная</t>
  </si>
  <si>
    <t>Повышение безопасности дорожного движения</t>
  </si>
  <si>
    <t>Установка светофоров, включая организацию электроснабжения, на Т-образном перекрестке ул. Октябрьская и ул. Кыштымская г.Озерска, Челябинской области, в том числе  ПИРы</t>
  </si>
  <si>
    <t>Ремонт пешеходного перехода по пр.Карла Маркса, 8 (искусственная неровность)</t>
  </si>
  <si>
    <t>Ремонт пешеходного перехода по пр.Карла Маркса, 20 (искусственная неровность)</t>
  </si>
  <si>
    <t>Ремонт пешеходного перехода по ул.Уральская, 15 (искусственная неровность)</t>
  </si>
  <si>
    <t>Ремонт пешеходного перехода по ул.Дзержинского, 53 (искусственная неровность)</t>
  </si>
  <si>
    <t>Ремонт пешеходного перехода по ул.Герцена, 12 (искусственная неровность)</t>
  </si>
  <si>
    <t>2.6</t>
  </si>
  <si>
    <t>2.7</t>
  </si>
  <si>
    <t>Ремонт пешеходного перехода по ул.Советская, 43 (искусственная неровность)</t>
  </si>
  <si>
    <t>2.8</t>
  </si>
  <si>
    <t>Ремонт пешеходного перехода по ул.8Марта, 6 (искусственная неровность)</t>
  </si>
  <si>
    <t>2.9</t>
  </si>
  <si>
    <t>Ремонт пешеходного перехода по ул.Театральная, 7 (искусственная неровность)</t>
  </si>
  <si>
    <t>2.10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</si>
  <si>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</si>
  <si>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2.11</t>
  </si>
  <si>
    <t>Реконструкция перекрестка ул. Железнодорожная и ул. Аргаяшская в пос. Новогорный</t>
  </si>
  <si>
    <t>Разработка сметной документации на ремонт входной группы здания – лестниц, крыльца, подпорной стенки МКУК «ЦБС»</t>
  </si>
  <si>
    <t>Ремонт входной группы здания – лестниц, крыльца, подпорной стенки МКУК «ЦБС»</t>
  </si>
  <si>
    <t>Ремонт санузлов с заменой сантехники МБУ ДК «Синегорье»</t>
  </si>
  <si>
    <t>Приобретение плакатов по антитеррору  (МКУК  «ЦБС»)</t>
  </si>
  <si>
    <t>Проведение конкурса  по антитеррористической проблематике  (МБУ  «КДЦ»)</t>
  </si>
  <si>
    <t>Установка кнопок экстренного вызова полиции  в  МКУК «ЦБС»</t>
  </si>
  <si>
    <t>Установка узла учета тепловой энергии в гараже ОТДиК "Наш дом"</t>
  </si>
  <si>
    <t>Замена счетчика тепловой энергии МКУК "ЦБС"</t>
  </si>
  <si>
    <t>Замена счетчика тепловой энергии МБОУ ДОД "ДМШ №1"</t>
  </si>
  <si>
    <t xml:space="preserve">"Профилактика терроризма, минимизация и (или) ликвидация последствий проявлений терроризма и экстремизма на территории  Озерского городского округа" (УК) </t>
  </si>
  <si>
    <t>Приобретение стульев (70 шт.)  для МКУК «ЦБС»</t>
  </si>
  <si>
    <t>Замеры испытания электрический параметров силового и осветительного оборудования, электропроводок и кабелей здания МБОУ ДОД «ДМШ №2»</t>
  </si>
  <si>
    <t>Установка противопожарных дверей с нормируемым пределом огнестойкости МБОУ ДОД «ДМШ №2»</t>
  </si>
  <si>
    <t>Огнезащитная пропитка деревянных конструкций мансард и элементов кровли МБОУ ДОД «ДШИ»</t>
  </si>
  <si>
    <t>Приобретение сертифицированных пожарных шкафов (18 шт.) МБУ «КДЦ»</t>
  </si>
  <si>
    <t>Размещение в средствах массовой информации статей о мероприятиях, проводимых в рамках противодействия экстремизму. (МКУК  «ЦБС»)</t>
  </si>
  <si>
    <t>Изготовление листовок, памяток по тематике противодействия экстремизму. (МКУК «ЦБС»)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</si>
  <si>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</si>
  <si>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 xml:space="preserve">Выполнение ремонтных работ зданий (помещений) МФЦ в г.Озерске 
</t>
  </si>
  <si>
    <t>Подпрограмма "Мероприятия по переселению граждан из жилищного фонда, признанного непригодным для проживания" (УИО)</t>
  </si>
  <si>
    <t>Проведение лекций, бесед  профилактического характера для молодежи по способам  противодействия распространению ВИЧ-СПИД</t>
  </si>
  <si>
    <t>Организация и проведение спортивных мероприятий, направленных на противодействие распространению ВИЧ-СПИД</t>
  </si>
  <si>
    <t>Изготовление печатной продукции, средств наглядной агитации по вопросам противодействия распространению ВИЧ-СПИД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</si>
  <si>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 (УКСиБ)</t>
  </si>
  <si>
    <t>«Капитальный ремонт многоквартирных домов» на 2014 год и на плановый период до 2016 года (УЖКХ)</t>
  </si>
  <si>
    <t>"Сохранение и использование историко-культурного наследия Озерского городского округа" на 2014 год и плановый период 2015 - 2016 годов (УКСиБ)</t>
  </si>
  <si>
    <t>8.1</t>
  </si>
  <si>
    <t>8.2</t>
  </si>
  <si>
    <t>11.1</t>
  </si>
  <si>
    <t>11.2</t>
  </si>
  <si>
    <t>15.1</t>
  </si>
  <si>
    <t>15.2</t>
  </si>
  <si>
    <t>15.3</t>
  </si>
  <si>
    <t>15.4</t>
  </si>
  <si>
    <t>27.1</t>
  </si>
  <si>
    <t>27.2</t>
  </si>
  <si>
    <t>27.3</t>
  </si>
  <si>
    <t>31</t>
  </si>
  <si>
    <t>Обеспечение деятельности добровольного общественного объединения правоохранительной направленности «Озерская народная дружина»</t>
  </si>
  <si>
    <t>Изготовление и размещение в средствах массовой информации видеороликов по вопросам противодействия преступлениям и правонарушениям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</si>
  <si>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</si>
  <si>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>Управление образования</t>
  </si>
  <si>
    <t>13.2</t>
  </si>
  <si>
    <t>Проведение спартакиады по военно-прикладным видам спорта среди допризывной молодежи</t>
  </si>
  <si>
    <t xml:space="preserve">реализации муниципальных программ Озерского городского округа  </t>
  </si>
  <si>
    <t xml:space="preserve">за 1 квартал 2015 года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</si>
  <si>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</si>
  <si>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 xml:space="preserve">«Противодействие распространению ВИЧ-СПИД в Озерском городском округе» на 2015 год и на плановый период 2016-2017 годов (Администрация ОГО (Служба по делам молодежи)
</t>
  </si>
  <si>
    <t>«Профилактика преступлений и правонарушений на территории Озерского городского округа» на 2015 год и на плановый период 2016 и 2017 годов (Администрация ОГО (Служба по безопасности)</t>
  </si>
  <si>
    <t xml:space="preserve">в том числе остатки финансирования 2014 года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</si>
</sst>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#,##0.000000"/>
    <numFmt numFmtId="185" formatCode="#,##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50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0" fontId="6" fillId="24" borderId="10" xfId="53" applyNumberFormat="1" applyFont="1" applyFill="1" applyBorder="1" applyAlignment="1" applyProtection="1">
      <alignment horizontal="left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0" fontId="6" fillId="24" borderId="13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vertical="center" wrapText="1"/>
      <protection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7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55" applyFont="1" applyFill="1" applyBorder="1" applyAlignment="1">
      <alignment vertical="center" wrapText="1"/>
      <protection/>
    </xf>
    <xf numFmtId="0" fontId="11" fillId="24" borderId="16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/>
    </xf>
    <xf numFmtId="4" fontId="6" fillId="24" borderId="20" xfId="0" applyNumberFormat="1" applyFont="1" applyFill="1" applyBorder="1" applyAlignment="1">
      <alignment horizontal="center" vertical="center"/>
    </xf>
    <xf numFmtId="4" fontId="6" fillId="24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176" fontId="9" fillId="24" borderId="23" xfId="0" applyNumberFormat="1" applyFont="1" applyFill="1" applyBorder="1" applyAlignment="1">
      <alignment horizontal="center" vertical="center"/>
    </xf>
    <xf numFmtId="176" fontId="9" fillId="24" borderId="24" xfId="0" applyNumberFormat="1" applyFont="1" applyFill="1" applyBorder="1" applyAlignment="1">
      <alignment horizontal="center" vertical="center"/>
    </xf>
    <xf numFmtId="176" fontId="9" fillId="24" borderId="25" xfId="0" applyNumberFormat="1" applyFont="1" applyFill="1" applyBorder="1" applyAlignment="1">
      <alignment horizontal="center" vertical="center"/>
    </xf>
    <xf numFmtId="0" fontId="6" fillId="24" borderId="26" xfId="55" applyFont="1" applyFill="1" applyBorder="1" applyAlignment="1">
      <alignment vertical="center" wrapText="1"/>
      <protection/>
    </xf>
    <xf numFmtId="176" fontId="6" fillId="24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176" fontId="6" fillId="24" borderId="20" xfId="0" applyNumberFormat="1" applyFont="1" applyFill="1" applyBorder="1" applyAlignment="1">
      <alignment horizontal="center" vertical="center"/>
    </xf>
    <xf numFmtId="176" fontId="6" fillId="24" borderId="2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19" xfId="54" applyNumberFormat="1" applyFont="1" applyFill="1" applyBorder="1" applyAlignment="1">
      <alignment horizontal="center" vertical="center" wrapText="1"/>
      <protection/>
    </xf>
    <xf numFmtId="176" fontId="6" fillId="24" borderId="30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2" fontId="32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5" fillId="24" borderId="16" xfId="54" applyFont="1" applyFill="1" applyBorder="1" applyAlignment="1">
      <alignment horizontal="center" vertical="center"/>
      <protection/>
    </xf>
    <xf numFmtId="0" fontId="6" fillId="24" borderId="31" xfId="55" applyFont="1" applyFill="1" applyBorder="1" applyAlignment="1">
      <alignment vertical="center" wrapText="1"/>
      <protection/>
    </xf>
    <xf numFmtId="176" fontId="6" fillId="24" borderId="32" xfId="0" applyNumberFormat="1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20" xfId="54" applyNumberFormat="1" applyFont="1" applyFill="1" applyBorder="1" applyAlignment="1">
      <alignment horizontal="center" vertical="center" wrapText="1"/>
      <protection/>
    </xf>
    <xf numFmtId="49" fontId="7" fillId="24" borderId="15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vertical="center" wrapText="1"/>
      <protection/>
    </xf>
    <xf numFmtId="49" fontId="6" fillId="0" borderId="28" xfId="54" applyNumberFormat="1" applyFont="1" applyBorder="1" applyAlignment="1">
      <alignment horizontal="center" vertical="center" wrapText="1"/>
      <protection/>
    </xf>
    <xf numFmtId="176" fontId="9" fillId="24" borderId="25" xfId="54" applyNumberFormat="1" applyFont="1" applyFill="1" applyBorder="1" applyAlignment="1">
      <alignment horizontal="center" vertical="center" wrapText="1"/>
      <protection/>
    </xf>
    <xf numFmtId="176" fontId="9" fillId="24" borderId="20" xfId="54" applyNumberFormat="1" applyFont="1" applyFill="1" applyBorder="1" applyAlignment="1">
      <alignment horizontal="center" vertical="center" wrapText="1"/>
      <protection/>
    </xf>
    <xf numFmtId="0" fontId="6" fillId="24" borderId="30" xfId="0" applyFont="1" applyFill="1" applyBorder="1" applyAlignment="1">
      <alignment horizontal="left" vertical="center" wrapText="1"/>
    </xf>
    <xf numFmtId="0" fontId="6" fillId="24" borderId="33" xfId="0" applyFont="1" applyFill="1" applyBorder="1" applyAlignment="1">
      <alignment horizontal="left" vertical="center" wrapText="1"/>
    </xf>
    <xf numFmtId="0" fontId="32" fillId="0" borderId="3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24" borderId="22" xfId="55" applyFont="1" applyFill="1" applyBorder="1" applyAlignment="1">
      <alignment vertical="center" wrapText="1"/>
      <protection/>
    </xf>
    <xf numFmtId="176" fontId="6" fillId="24" borderId="3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distributed" wrapText="1"/>
      <protection/>
    </xf>
    <xf numFmtId="0" fontId="6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vertical="justify" wrapText="1"/>
    </xf>
    <xf numFmtId="0" fontId="6" fillId="0" borderId="12" xfId="0" applyFont="1" applyFill="1" applyBorder="1" applyAlignment="1">
      <alignment horizontal="center" vertical="center" wrapText="1"/>
    </xf>
    <xf numFmtId="0" fontId="6" fillId="24" borderId="12" xfId="55" applyFont="1" applyFill="1" applyBorder="1" applyAlignment="1">
      <alignment vertical="center" wrapText="1"/>
      <protection/>
    </xf>
    <xf numFmtId="0" fontId="9" fillId="24" borderId="15" xfId="0" applyFont="1" applyFill="1" applyBorder="1" applyAlignment="1">
      <alignment horizontal="justify" vertical="center"/>
    </xf>
    <xf numFmtId="176" fontId="12" fillId="24" borderId="37" xfId="0" applyNumberFormat="1" applyFont="1" applyFill="1" applyBorder="1" applyAlignment="1">
      <alignment horizontal="center" vertical="center" wrapText="1"/>
    </xf>
    <xf numFmtId="176" fontId="12" fillId="24" borderId="38" xfId="54" applyNumberFormat="1" applyFont="1" applyFill="1" applyBorder="1" applyAlignment="1">
      <alignment horizontal="center" vertical="center" wrapText="1"/>
      <protection/>
    </xf>
    <xf numFmtId="176" fontId="12" fillId="24" borderId="19" xfId="54" applyNumberFormat="1" applyFont="1" applyFill="1" applyBorder="1" applyAlignment="1">
      <alignment horizontal="center" vertical="center" wrapText="1"/>
      <protection/>
    </xf>
    <xf numFmtId="176" fontId="9" fillId="24" borderId="23" xfId="54" applyNumberFormat="1" applyFont="1" applyFill="1" applyBorder="1" applyAlignment="1">
      <alignment horizontal="center" vertical="center" wrapText="1"/>
      <protection/>
    </xf>
    <xf numFmtId="176" fontId="9" fillId="24" borderId="24" xfId="54" applyNumberFormat="1" applyFont="1" applyFill="1" applyBorder="1" applyAlignment="1">
      <alignment horizontal="center" vertical="center" wrapText="1"/>
      <protection/>
    </xf>
    <xf numFmtId="176" fontId="6" fillId="24" borderId="37" xfId="0" applyNumberFormat="1" applyFont="1" applyFill="1" applyBorder="1" applyAlignment="1">
      <alignment horizontal="center" vertical="center" wrapText="1"/>
    </xf>
    <xf numFmtId="176" fontId="6" fillId="24" borderId="39" xfId="0" applyNumberFormat="1" applyFont="1" applyFill="1" applyBorder="1" applyAlignment="1">
      <alignment horizontal="center" vertical="center" wrapText="1"/>
    </xf>
    <xf numFmtId="176" fontId="12" fillId="24" borderId="37" xfId="54" applyNumberFormat="1" applyFont="1" applyFill="1" applyBorder="1" applyAlignment="1">
      <alignment horizontal="center" vertical="center" wrapText="1"/>
      <protection/>
    </xf>
    <xf numFmtId="176" fontId="6" fillId="24" borderId="40" xfId="54" applyNumberFormat="1" applyFont="1" applyFill="1" applyBorder="1" applyAlignment="1">
      <alignment horizontal="center" vertical="center" wrapText="1"/>
      <protection/>
    </xf>
    <xf numFmtId="176" fontId="11" fillId="24" borderId="41" xfId="54" applyNumberFormat="1" applyFont="1" applyFill="1" applyBorder="1" applyAlignment="1">
      <alignment horizontal="center" vertical="center" wrapText="1"/>
      <protection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43" xfId="54" applyNumberFormat="1" applyFont="1" applyFill="1" applyBorder="1" applyAlignment="1">
      <alignment horizontal="center" vertical="center" wrapText="1"/>
      <protection/>
    </xf>
    <xf numFmtId="176" fontId="12" fillId="24" borderId="27" xfId="54" applyNumberFormat="1" applyFont="1" applyFill="1" applyBorder="1" applyAlignment="1">
      <alignment horizontal="center" vertical="center" wrapText="1"/>
      <protection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176" fontId="12" fillId="24" borderId="44" xfId="54" applyNumberFormat="1" applyFont="1" applyFill="1" applyBorder="1" applyAlignment="1">
      <alignment horizontal="center" vertical="center" wrapText="1"/>
      <protection/>
    </xf>
    <xf numFmtId="176" fontId="6" fillId="24" borderId="19" xfId="0" applyNumberFormat="1" applyFont="1" applyFill="1" applyBorder="1" applyAlignment="1">
      <alignment horizontal="center" vertical="center"/>
    </xf>
    <xf numFmtId="176" fontId="9" fillId="24" borderId="15" xfId="0" applyNumberFormat="1" applyFont="1" applyFill="1" applyBorder="1" applyAlignment="1">
      <alignment horizontal="center" vertical="center"/>
    </xf>
    <xf numFmtId="176" fontId="9" fillId="24" borderId="45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76" fontId="12" fillId="24" borderId="32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176" fontId="12" fillId="24" borderId="46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25" xfId="0" applyNumberFormat="1" applyFont="1" applyFill="1" applyBorder="1" applyAlignment="1">
      <alignment horizontal="center" vertical="center"/>
    </xf>
    <xf numFmtId="176" fontId="12" fillId="24" borderId="48" xfId="0" applyNumberFormat="1" applyFont="1" applyFill="1" applyBorder="1" applyAlignment="1">
      <alignment horizontal="center" vertical="center"/>
    </xf>
    <xf numFmtId="176" fontId="9" fillId="24" borderId="49" xfId="0" applyNumberFormat="1" applyFont="1" applyFill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/>
    </xf>
    <xf numFmtId="176" fontId="6" fillId="24" borderId="48" xfId="0" applyNumberFormat="1" applyFont="1" applyFill="1" applyBorder="1" applyAlignment="1">
      <alignment horizontal="center" vertical="center"/>
    </xf>
    <xf numFmtId="176" fontId="6" fillId="24" borderId="49" xfId="0" applyNumberFormat="1" applyFont="1" applyFill="1" applyBorder="1" applyAlignment="1">
      <alignment horizontal="center" vertical="center"/>
    </xf>
    <xf numFmtId="176" fontId="6" fillId="24" borderId="50" xfId="0" applyNumberFormat="1" applyFont="1" applyFill="1" applyBorder="1" applyAlignment="1">
      <alignment horizontal="center" vertical="center" wrapText="1"/>
    </xf>
    <xf numFmtId="176" fontId="11" fillId="24" borderId="48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 wrapText="1"/>
    </xf>
    <xf numFmtId="176" fontId="6" fillId="0" borderId="48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6" fillId="24" borderId="19" xfId="0" applyNumberFormat="1" applyFont="1" applyFill="1" applyBorder="1" applyAlignment="1">
      <alignment horizontal="center" vertical="center" wrapText="1"/>
    </xf>
    <xf numFmtId="176" fontId="6" fillId="24" borderId="19" xfId="54" applyNumberFormat="1" applyFont="1" applyFill="1" applyBorder="1" applyAlignment="1">
      <alignment horizontal="center" vertical="center"/>
      <protection/>
    </xf>
    <xf numFmtId="176" fontId="6" fillId="24" borderId="20" xfId="0" applyNumberFormat="1" applyFont="1" applyFill="1" applyBorder="1" applyAlignment="1">
      <alignment horizontal="center" vertical="center" wrapText="1"/>
    </xf>
    <xf numFmtId="176" fontId="6" fillId="24" borderId="51" xfId="0" applyNumberFormat="1" applyFont="1" applyFill="1" applyBorder="1" applyAlignment="1">
      <alignment horizontal="center" vertical="center" wrapText="1"/>
    </xf>
    <xf numFmtId="176" fontId="9" fillId="24" borderId="23" xfId="0" applyNumberFormat="1" applyFont="1" applyFill="1" applyBorder="1" applyAlignment="1">
      <alignment horizontal="center" vertical="center" wrapText="1"/>
    </xf>
    <xf numFmtId="176" fontId="9" fillId="24" borderId="24" xfId="0" applyNumberFormat="1" applyFont="1" applyFill="1" applyBorder="1" applyAlignment="1">
      <alignment horizontal="center" vertical="center" wrapText="1"/>
    </xf>
    <xf numFmtId="176" fontId="9" fillId="24" borderId="45" xfId="0" applyNumberFormat="1" applyFont="1" applyFill="1" applyBorder="1" applyAlignment="1">
      <alignment horizontal="center" vertical="center" wrapText="1"/>
    </xf>
    <xf numFmtId="176" fontId="6" fillId="24" borderId="25" xfId="0" applyNumberFormat="1" applyFont="1" applyFill="1" applyBorder="1" applyAlignment="1">
      <alignment horizontal="center" vertical="center" wrapText="1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24" borderId="27" xfId="54" applyNumberFormat="1" applyFont="1" applyFill="1" applyBorder="1" applyAlignment="1">
      <alignment horizontal="center" vertical="center"/>
      <protection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48" xfId="0" applyNumberFormat="1" applyFont="1" applyFill="1" applyBorder="1" applyAlignment="1">
      <alignment horizontal="center" vertical="center" wrapText="1"/>
    </xf>
    <xf numFmtId="176" fontId="6" fillId="24" borderId="48" xfId="54" applyNumberFormat="1" applyFont="1" applyFill="1" applyBorder="1" applyAlignment="1">
      <alignment horizontal="center" vertical="center"/>
      <protection/>
    </xf>
    <xf numFmtId="176" fontId="6" fillId="24" borderId="49" xfId="0" applyNumberFormat="1" applyFont="1" applyFill="1" applyBorder="1" applyAlignment="1">
      <alignment horizontal="center" vertical="center" wrapText="1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6" fillId="24" borderId="53" xfId="0" applyNumberFormat="1" applyFont="1" applyFill="1" applyBorder="1" applyAlignment="1">
      <alignment horizontal="center" vertical="center" wrapText="1"/>
    </xf>
    <xf numFmtId="176" fontId="6" fillId="24" borderId="53" xfId="54" applyNumberFormat="1" applyFont="1" applyFill="1" applyBorder="1" applyAlignment="1">
      <alignment horizontal="center" vertical="center"/>
      <protection/>
    </xf>
    <xf numFmtId="176" fontId="6" fillId="24" borderId="21" xfId="0" applyNumberFormat="1" applyFont="1" applyFill="1" applyBorder="1" applyAlignment="1">
      <alignment horizontal="center" vertical="center" wrapText="1"/>
    </xf>
    <xf numFmtId="176" fontId="9" fillId="24" borderId="54" xfId="0" applyNumberFormat="1" applyFont="1" applyFill="1" applyBorder="1" applyAlignment="1">
      <alignment horizontal="center" vertical="center" wrapText="1"/>
    </xf>
    <xf numFmtId="176" fontId="9" fillId="24" borderId="55" xfId="0" applyNumberFormat="1" applyFont="1" applyFill="1" applyBorder="1" applyAlignment="1">
      <alignment horizontal="center" vertical="center" wrapText="1"/>
    </xf>
    <xf numFmtId="176" fontId="6" fillId="24" borderId="43" xfId="0" applyNumberFormat="1" applyFont="1" applyFill="1" applyBorder="1" applyAlignment="1">
      <alignment horizontal="center" vertical="center" wrapText="1"/>
    </xf>
    <xf numFmtId="176" fontId="6" fillId="24" borderId="26" xfId="0" applyNumberFormat="1" applyFont="1" applyFill="1" applyBorder="1" applyAlignment="1">
      <alignment horizontal="center" vertical="center" wrapText="1"/>
    </xf>
    <xf numFmtId="176" fontId="6" fillId="24" borderId="56" xfId="0" applyNumberFormat="1" applyFont="1" applyFill="1" applyBorder="1" applyAlignment="1">
      <alignment horizontal="center" vertical="center" wrapText="1"/>
    </xf>
    <xf numFmtId="176" fontId="6" fillId="24" borderId="57" xfId="0" applyNumberFormat="1" applyFont="1" applyFill="1" applyBorder="1" applyAlignment="1">
      <alignment horizontal="center" vertical="center" wrapText="1"/>
    </xf>
    <xf numFmtId="176" fontId="6" fillId="24" borderId="58" xfId="0" applyNumberFormat="1" applyFont="1" applyFill="1" applyBorder="1" applyAlignment="1">
      <alignment horizontal="center" vertical="center" wrapText="1"/>
    </xf>
    <xf numFmtId="176" fontId="6" fillId="24" borderId="31" xfId="0" applyNumberFormat="1" applyFont="1" applyFill="1" applyBorder="1" applyAlignment="1">
      <alignment horizontal="center" vertical="center" wrapText="1"/>
    </xf>
    <xf numFmtId="176" fontId="11" fillId="24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11" fillId="24" borderId="37" xfId="0" applyNumberFormat="1" applyFont="1" applyFill="1" applyBorder="1" applyAlignment="1">
      <alignment horizontal="center" vertical="center"/>
    </xf>
    <xf numFmtId="176" fontId="11" fillId="24" borderId="38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24" borderId="59" xfId="0" applyNumberFormat="1" applyFont="1" applyFill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/>
    </xf>
    <xf numFmtId="176" fontId="11" fillId="24" borderId="30" xfId="0" applyNumberFormat="1" applyFont="1" applyFill="1" applyBorder="1" applyAlignment="1">
      <alignment horizontal="center" vertical="center"/>
    </xf>
    <xf numFmtId="176" fontId="11" fillId="24" borderId="30" xfId="0" applyNumberFormat="1" applyFont="1" applyFill="1" applyBorder="1" applyAlignment="1">
      <alignment horizontal="center" vertical="center" wrapText="1"/>
    </xf>
    <xf numFmtId="176" fontId="11" fillId="24" borderId="26" xfId="0" applyNumberFormat="1" applyFont="1" applyFill="1" applyBorder="1" applyAlignment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/>
    </xf>
    <xf numFmtId="176" fontId="6" fillId="24" borderId="46" xfId="0" applyNumberFormat="1" applyFont="1" applyFill="1" applyBorder="1" applyAlignment="1">
      <alignment horizontal="center" vertical="center" wrapText="1"/>
    </xf>
    <xf numFmtId="176" fontId="9" fillId="24" borderId="20" xfId="0" applyNumberFormat="1" applyFont="1" applyFill="1" applyBorder="1" applyAlignment="1">
      <alignment horizontal="center" vertical="center"/>
    </xf>
    <xf numFmtId="176" fontId="6" fillId="24" borderId="46" xfId="0" applyNumberFormat="1" applyFont="1" applyFill="1" applyBorder="1" applyAlignment="1">
      <alignment horizontal="center" vertical="center"/>
    </xf>
    <xf numFmtId="176" fontId="6" fillId="24" borderId="21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/>
    </xf>
    <xf numFmtId="176" fontId="6" fillId="24" borderId="4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7" xfId="0" applyNumberFormat="1" applyFont="1" applyFill="1" applyBorder="1" applyAlignment="1">
      <alignment horizontal="center" vertical="center"/>
    </xf>
    <xf numFmtId="176" fontId="11" fillId="24" borderId="19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176" fontId="6" fillId="24" borderId="53" xfId="0" applyNumberFormat="1" applyFont="1" applyFill="1" applyBorder="1" applyAlignment="1">
      <alignment horizontal="center" vertical="center"/>
    </xf>
    <xf numFmtId="176" fontId="6" fillId="24" borderId="60" xfId="0" applyNumberFormat="1" applyFont="1" applyFill="1" applyBorder="1" applyAlignment="1">
      <alignment horizontal="center" vertical="center"/>
    </xf>
    <xf numFmtId="176" fontId="6" fillId="24" borderId="38" xfId="54" applyNumberFormat="1" applyFont="1" applyFill="1" applyBorder="1" applyAlignment="1">
      <alignment horizontal="center" vertical="center" wrapText="1"/>
      <protection/>
    </xf>
    <xf numFmtId="176" fontId="11" fillId="24" borderId="37" xfId="0" applyNumberFormat="1" applyFont="1" applyFill="1" applyBorder="1" applyAlignment="1">
      <alignment horizontal="center" vertical="center" wrapText="1"/>
    </xf>
    <xf numFmtId="176" fontId="12" fillId="24" borderId="19" xfId="0" applyNumberFormat="1" applyFont="1" applyFill="1" applyBorder="1" applyAlignment="1">
      <alignment horizontal="center" vertical="center" wrapText="1"/>
    </xf>
    <xf numFmtId="176" fontId="12" fillId="24" borderId="43" xfId="0" applyNumberFormat="1" applyFont="1" applyFill="1" applyBorder="1" applyAlignment="1">
      <alignment horizontal="center" vertical="center"/>
    </xf>
    <xf numFmtId="176" fontId="9" fillId="24" borderId="61" xfId="0" applyNumberFormat="1" applyFont="1" applyFill="1" applyBorder="1" applyAlignment="1">
      <alignment horizontal="center" vertical="center"/>
    </xf>
    <xf numFmtId="176" fontId="12" fillId="24" borderId="27" xfId="0" applyNumberFormat="1" applyFont="1" applyFill="1" applyBorder="1" applyAlignment="1">
      <alignment horizontal="center" vertical="center"/>
    </xf>
    <xf numFmtId="176" fontId="9" fillId="24" borderId="44" xfId="0" applyNumberFormat="1" applyFont="1" applyFill="1" applyBorder="1" applyAlignment="1">
      <alignment horizontal="center" vertical="center"/>
    </xf>
    <xf numFmtId="176" fontId="9" fillId="24" borderId="19" xfId="0" applyNumberFormat="1" applyFont="1" applyFill="1" applyBorder="1" applyAlignment="1">
      <alignment horizontal="center" vertical="center"/>
    </xf>
    <xf numFmtId="176" fontId="12" fillId="24" borderId="37" xfId="0" applyNumberFormat="1" applyFont="1" applyFill="1" applyBorder="1" applyAlignment="1">
      <alignment horizontal="center" vertical="center"/>
    </xf>
    <xf numFmtId="176" fontId="12" fillId="24" borderId="19" xfId="0" applyNumberFormat="1" applyFont="1" applyFill="1" applyBorder="1" applyAlignment="1">
      <alignment horizontal="center" vertical="center"/>
    </xf>
    <xf numFmtId="176" fontId="6" fillId="24" borderId="62" xfId="0" applyNumberFormat="1" applyFont="1" applyFill="1" applyBorder="1" applyAlignment="1">
      <alignment horizontal="center" vertical="center" wrapText="1"/>
    </xf>
    <xf numFmtId="176" fontId="5" fillId="0" borderId="63" xfId="0" applyNumberFormat="1" applyFont="1" applyBorder="1" applyAlignment="1">
      <alignment horizontal="center" vertical="center"/>
    </xf>
    <xf numFmtId="176" fontId="9" fillId="24" borderId="23" xfId="55" applyNumberFormat="1" applyFont="1" applyFill="1" applyBorder="1" applyAlignment="1">
      <alignment horizontal="center" vertical="center" wrapText="1"/>
      <protection/>
    </xf>
    <xf numFmtId="176" fontId="9" fillId="24" borderId="54" xfId="55" applyNumberFormat="1" applyFont="1" applyFill="1" applyBorder="1" applyAlignment="1">
      <alignment horizontal="center" vertical="center" wrapText="1"/>
      <protection/>
    </xf>
    <xf numFmtId="176" fontId="9" fillId="24" borderId="24" xfId="55" applyNumberFormat="1" applyFont="1" applyFill="1" applyBorder="1" applyAlignment="1">
      <alignment horizontal="center" vertical="center" wrapText="1"/>
      <protection/>
    </xf>
    <xf numFmtId="176" fontId="9" fillId="24" borderId="55" xfId="55" applyNumberFormat="1" applyFont="1" applyFill="1" applyBorder="1" applyAlignment="1">
      <alignment horizontal="center" vertical="center" wrapText="1"/>
      <protection/>
    </xf>
    <xf numFmtId="176" fontId="11" fillId="24" borderId="39" xfId="0" applyNumberFormat="1" applyFont="1" applyFill="1" applyBorder="1" applyAlignment="1">
      <alignment horizontal="center" vertical="center"/>
    </xf>
    <xf numFmtId="176" fontId="11" fillId="24" borderId="53" xfId="0" applyNumberFormat="1" applyFont="1" applyFill="1" applyBorder="1" applyAlignment="1">
      <alignment horizontal="center" vertical="center"/>
    </xf>
    <xf numFmtId="176" fontId="9" fillId="24" borderId="45" xfId="54" applyNumberFormat="1" applyFont="1" applyFill="1" applyBorder="1" applyAlignment="1">
      <alignment horizontal="center" vertical="center" wrapText="1"/>
      <protection/>
    </xf>
    <xf numFmtId="176" fontId="6" fillId="24" borderId="25" xfId="54" applyNumberFormat="1" applyFont="1" applyFill="1" applyBorder="1" applyAlignment="1">
      <alignment horizontal="center" vertical="center" wrapText="1"/>
      <protection/>
    </xf>
    <xf numFmtId="176" fontId="12" fillId="24" borderId="20" xfId="54" applyNumberFormat="1" applyFont="1" applyFill="1" applyBorder="1" applyAlignment="1">
      <alignment horizontal="center" vertical="center" wrapText="1"/>
      <protection/>
    </xf>
    <xf numFmtId="176" fontId="6" fillId="24" borderId="50" xfId="54" applyNumberFormat="1" applyFont="1" applyFill="1" applyBorder="1" applyAlignment="1">
      <alignment horizontal="center" vertical="center" wrapText="1"/>
      <protection/>
    </xf>
    <xf numFmtId="176" fontId="6" fillId="24" borderId="48" xfId="54" applyNumberFormat="1" applyFont="1" applyFill="1" applyBorder="1" applyAlignment="1">
      <alignment horizontal="center" vertical="center" wrapText="1"/>
      <protection/>
    </xf>
    <xf numFmtId="176" fontId="6" fillId="24" borderId="59" xfId="54" applyNumberFormat="1" applyFont="1" applyFill="1" applyBorder="1" applyAlignment="1">
      <alignment horizontal="center" vertical="center" wrapText="1"/>
      <protection/>
    </xf>
    <xf numFmtId="176" fontId="6" fillId="24" borderId="49" xfId="54" applyNumberFormat="1" applyFont="1" applyFill="1" applyBorder="1" applyAlignment="1">
      <alignment horizontal="center" vertical="center" wrapText="1"/>
      <protection/>
    </xf>
    <xf numFmtId="176" fontId="9" fillId="24" borderId="54" xfId="0" applyNumberFormat="1" applyFont="1" applyFill="1" applyBorder="1" applyAlignment="1">
      <alignment horizontal="center" vertical="center"/>
    </xf>
    <xf numFmtId="176" fontId="12" fillId="24" borderId="56" xfId="0" applyNumberFormat="1" applyFont="1" applyFill="1" applyBorder="1" applyAlignment="1">
      <alignment horizontal="center" vertical="center"/>
    </xf>
    <xf numFmtId="176" fontId="9" fillId="24" borderId="59" xfId="0" applyNumberFormat="1" applyFont="1" applyFill="1" applyBorder="1" applyAlignment="1">
      <alignment horizontal="center" vertical="center"/>
    </xf>
    <xf numFmtId="176" fontId="9" fillId="24" borderId="38" xfId="0" applyNumberFormat="1" applyFont="1" applyFill="1" applyBorder="1" applyAlignment="1">
      <alignment horizontal="center" vertical="center"/>
    </xf>
    <xf numFmtId="176" fontId="6" fillId="24" borderId="30" xfId="0" applyNumberFormat="1" applyFont="1" applyFill="1" applyBorder="1" applyAlignment="1">
      <alignment horizontal="center" vertical="center"/>
    </xf>
    <xf numFmtId="176" fontId="12" fillId="24" borderId="30" xfId="0" applyNumberFormat="1" applyFont="1" applyFill="1" applyBorder="1" applyAlignment="1">
      <alignment horizontal="center" vertical="center"/>
    </xf>
    <xf numFmtId="176" fontId="6" fillId="24" borderId="64" xfId="0" applyNumberFormat="1" applyFont="1" applyFill="1" applyBorder="1" applyAlignment="1">
      <alignment horizontal="center" vertical="center" wrapText="1"/>
    </xf>
    <xf numFmtId="176" fontId="6" fillId="24" borderId="18" xfId="0" applyNumberFormat="1" applyFont="1" applyFill="1" applyBorder="1" applyAlignment="1">
      <alignment horizontal="center" vertical="center" wrapText="1"/>
    </xf>
    <xf numFmtId="176" fontId="12" fillId="24" borderId="61" xfId="0" applyNumberFormat="1" applyFont="1" applyFill="1" applyBorder="1" applyAlignment="1">
      <alignment horizontal="center" vertical="center"/>
    </xf>
    <xf numFmtId="176" fontId="12" fillId="24" borderId="50" xfId="0" applyNumberFormat="1" applyFont="1" applyFill="1" applyBorder="1" applyAlignment="1">
      <alignment horizontal="center" vertical="center"/>
    </xf>
    <xf numFmtId="176" fontId="12" fillId="24" borderId="59" xfId="0" applyNumberFormat="1" applyFont="1" applyFill="1" applyBorder="1" applyAlignment="1">
      <alignment horizontal="center" vertical="center"/>
    </xf>
    <xf numFmtId="176" fontId="12" fillId="24" borderId="20" xfId="0" applyNumberFormat="1" applyFont="1" applyFill="1" applyBorder="1" applyAlignment="1">
      <alignment horizontal="center" vertical="center"/>
    </xf>
    <xf numFmtId="176" fontId="6" fillId="24" borderId="55" xfId="0" applyNumberFormat="1" applyFont="1" applyFill="1" applyBorder="1" applyAlignment="1">
      <alignment horizontal="center" vertical="center"/>
    </xf>
    <xf numFmtId="176" fontId="12" fillId="24" borderId="38" xfId="0" applyNumberFormat="1" applyFont="1" applyFill="1" applyBorder="1" applyAlignment="1">
      <alignment horizontal="center" vertical="center"/>
    </xf>
    <xf numFmtId="176" fontId="9" fillId="24" borderId="42" xfId="0" applyNumberFormat="1" applyFont="1" applyFill="1" applyBorder="1" applyAlignment="1">
      <alignment horizontal="center" vertical="center" wrapText="1"/>
    </xf>
    <xf numFmtId="176" fontId="9" fillId="24" borderId="40" xfId="0" applyNumberFormat="1" applyFont="1" applyFill="1" applyBorder="1" applyAlignment="1">
      <alignment horizontal="center" vertical="center"/>
    </xf>
    <xf numFmtId="176" fontId="9" fillId="24" borderId="65" xfId="0" applyNumberFormat="1" applyFont="1" applyFill="1" applyBorder="1" applyAlignment="1">
      <alignment horizontal="center" vertical="center"/>
    </xf>
    <xf numFmtId="176" fontId="9" fillId="24" borderId="40" xfId="0" applyNumberFormat="1" applyFont="1" applyFill="1" applyBorder="1" applyAlignment="1">
      <alignment horizontal="center" vertical="center" wrapText="1"/>
    </xf>
    <xf numFmtId="176" fontId="6" fillId="24" borderId="41" xfId="0" applyNumberFormat="1" applyFont="1" applyFill="1" applyBorder="1" applyAlignment="1">
      <alignment horizontal="center" vertical="center"/>
    </xf>
    <xf numFmtId="176" fontId="6" fillId="24" borderId="50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76" fontId="9" fillId="0" borderId="24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45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 wrapText="1"/>
    </xf>
    <xf numFmtId="176" fontId="6" fillId="24" borderId="66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 wrapText="1"/>
    </xf>
    <xf numFmtId="176" fontId="11" fillId="0" borderId="48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0" fontId="7" fillId="0" borderId="55" xfId="55" applyFont="1" applyFill="1" applyBorder="1" applyAlignment="1">
      <alignment vertical="center" wrapText="1"/>
      <protection/>
    </xf>
    <xf numFmtId="176" fontId="9" fillId="0" borderId="45" xfId="0" applyNumberFormat="1" applyFont="1" applyFill="1" applyBorder="1" applyAlignment="1">
      <alignment horizontal="center" vertical="center" wrapText="1"/>
    </xf>
    <xf numFmtId="176" fontId="9" fillId="0" borderId="23" xfId="55" applyNumberFormat="1" applyFont="1" applyFill="1" applyBorder="1" applyAlignment="1">
      <alignment horizontal="center" vertical="center" wrapText="1"/>
      <protection/>
    </xf>
    <xf numFmtId="176" fontId="9" fillId="0" borderId="54" xfId="55" applyNumberFormat="1" applyFont="1" applyFill="1" applyBorder="1" applyAlignment="1">
      <alignment horizontal="center" vertical="center" wrapText="1"/>
      <protection/>
    </xf>
    <xf numFmtId="176" fontId="9" fillId="0" borderId="24" xfId="55" applyNumberFormat="1" applyFont="1" applyFill="1" applyBorder="1" applyAlignment="1">
      <alignment horizontal="center" vertical="center" wrapText="1"/>
      <protection/>
    </xf>
    <xf numFmtId="176" fontId="12" fillId="0" borderId="37" xfId="0" applyNumberFormat="1" applyFont="1" applyFill="1" applyBorder="1" applyAlignment="1">
      <alignment horizontal="center" vertical="center" wrapText="1"/>
    </xf>
    <xf numFmtId="176" fontId="12" fillId="0" borderId="19" xfId="54" applyNumberFormat="1" applyFont="1" applyFill="1" applyBorder="1" applyAlignment="1">
      <alignment horizontal="center" vertical="center" wrapText="1"/>
      <protection/>
    </xf>
    <xf numFmtId="176" fontId="12" fillId="0" borderId="38" xfId="54" applyNumberFormat="1" applyFont="1" applyFill="1" applyBorder="1" applyAlignment="1">
      <alignment horizontal="center" vertical="center" wrapText="1"/>
      <protection/>
    </xf>
    <xf numFmtId="176" fontId="12" fillId="0" borderId="19" xfId="0" applyNumberFormat="1" applyFont="1" applyFill="1" applyBorder="1" applyAlignment="1">
      <alignment horizontal="center" vertical="center" wrapText="1"/>
    </xf>
    <xf numFmtId="176" fontId="6" fillId="0" borderId="19" xfId="54" applyNumberFormat="1" applyFont="1" applyFill="1" applyBorder="1" applyAlignment="1">
      <alignment horizontal="center" vertical="center" wrapText="1"/>
      <protection/>
    </xf>
    <xf numFmtId="176" fontId="9" fillId="0" borderId="23" xfId="54" applyNumberFormat="1" applyFont="1" applyFill="1" applyBorder="1" applyAlignment="1">
      <alignment horizontal="center" vertical="center" wrapText="1"/>
      <protection/>
    </xf>
    <xf numFmtId="176" fontId="9" fillId="0" borderId="24" xfId="54" applyNumberFormat="1" applyFont="1" applyFill="1" applyBorder="1" applyAlignment="1">
      <alignment horizontal="center" vertical="center" wrapText="1"/>
      <protection/>
    </xf>
    <xf numFmtId="176" fontId="12" fillId="0" borderId="43" xfId="54" applyNumberFormat="1" applyFont="1" applyFill="1" applyBorder="1" applyAlignment="1">
      <alignment horizontal="center" vertical="center" wrapText="1"/>
      <protection/>
    </xf>
    <xf numFmtId="176" fontId="12" fillId="0" borderId="27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6" fontId="6" fillId="0" borderId="37" xfId="54" applyNumberFormat="1" applyFont="1" applyFill="1" applyBorder="1" applyAlignment="1">
      <alignment horizontal="center" vertical="center" wrapText="1"/>
      <protection/>
    </xf>
    <xf numFmtId="176" fontId="9" fillId="0" borderId="45" xfId="54" applyNumberFormat="1" applyFont="1" applyFill="1" applyBorder="1" applyAlignment="1">
      <alignment horizontal="center" vertical="center" wrapText="1"/>
      <protection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40" xfId="54" applyNumberFormat="1" applyFont="1" applyFill="1" applyBorder="1" applyAlignment="1">
      <alignment horizontal="center" vertical="center" wrapText="1"/>
      <protection/>
    </xf>
    <xf numFmtId="176" fontId="9" fillId="0" borderId="23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9" fillId="0" borderId="42" xfId="0" applyNumberFormat="1" applyFont="1" applyFill="1" applyBorder="1" applyAlignment="1">
      <alignment horizontal="center" vertical="center" wrapText="1"/>
    </xf>
    <xf numFmtId="176" fontId="9" fillId="0" borderId="40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176" fontId="6" fillId="24" borderId="67" xfId="0" applyNumberFormat="1" applyFont="1" applyFill="1" applyBorder="1" applyAlignment="1">
      <alignment horizontal="center" vertical="center"/>
    </xf>
    <xf numFmtId="176" fontId="12" fillId="24" borderId="43" xfId="0" applyNumberFormat="1" applyFont="1" applyFill="1" applyBorder="1" applyAlignment="1">
      <alignment horizontal="center" vertical="center" wrapText="1"/>
    </xf>
    <xf numFmtId="176" fontId="12" fillId="24" borderId="27" xfId="0" applyNumberFormat="1" applyFont="1" applyFill="1" applyBorder="1" applyAlignment="1">
      <alignment horizontal="center" vertical="center" wrapText="1"/>
    </xf>
    <xf numFmtId="176" fontId="12" fillId="24" borderId="50" xfId="0" applyNumberFormat="1" applyFont="1" applyFill="1" applyBorder="1" applyAlignment="1">
      <alignment horizontal="center" vertical="center" wrapText="1"/>
    </xf>
    <xf numFmtId="176" fontId="12" fillId="24" borderId="48" xfId="0" applyNumberFormat="1" applyFont="1" applyFill="1" applyBorder="1" applyAlignment="1">
      <alignment horizontal="center" vertical="center" wrapText="1"/>
    </xf>
    <xf numFmtId="176" fontId="9" fillId="24" borderId="68" xfId="0" applyNumberFormat="1" applyFont="1" applyFill="1" applyBorder="1" applyAlignment="1">
      <alignment horizontal="center" vertical="center"/>
    </xf>
    <xf numFmtId="176" fontId="6" fillId="24" borderId="59" xfId="0" applyNumberFormat="1" applyFont="1" applyFill="1" applyBorder="1" applyAlignment="1">
      <alignment horizontal="center" vertical="center" wrapText="1"/>
    </xf>
    <xf numFmtId="176" fontId="6" fillId="24" borderId="34" xfId="0" applyNumberFormat="1" applyFont="1" applyFill="1" applyBorder="1" applyAlignment="1">
      <alignment horizontal="center" vertical="center" wrapText="1"/>
    </xf>
    <xf numFmtId="176" fontId="6" fillId="24" borderId="69" xfId="0" applyNumberFormat="1" applyFont="1" applyFill="1" applyBorder="1" applyAlignment="1">
      <alignment horizontal="center" vertical="center" wrapText="1"/>
    </xf>
    <xf numFmtId="176" fontId="11" fillId="24" borderId="38" xfId="0" applyNumberFormat="1" applyFont="1" applyFill="1" applyBorder="1" applyAlignment="1">
      <alignment horizontal="center" vertical="center" wrapText="1"/>
    </xf>
    <xf numFmtId="176" fontId="9" fillId="24" borderId="68" xfId="0" applyNumberFormat="1" applyFont="1" applyFill="1" applyBorder="1" applyAlignment="1">
      <alignment horizontal="center" vertical="center" wrapText="1"/>
    </xf>
    <xf numFmtId="176" fontId="9" fillId="24" borderId="70" xfId="55" applyNumberFormat="1" applyFont="1" applyFill="1" applyBorder="1" applyAlignment="1">
      <alignment horizontal="center" vertical="center" wrapText="1"/>
      <protection/>
    </xf>
    <xf numFmtId="176" fontId="6" fillId="24" borderId="0" xfId="0" applyNumberFormat="1" applyFont="1" applyFill="1" applyBorder="1" applyAlignment="1">
      <alignment horizontal="center" vertical="center"/>
    </xf>
    <xf numFmtId="176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176" fontId="9" fillId="0" borderId="72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76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176" fontId="9" fillId="24" borderId="0" xfId="54" applyNumberFormat="1" applyFont="1" applyFill="1" applyBorder="1" applyAlignment="1">
      <alignment horizontal="center" vertical="center" wrapText="1"/>
      <protection/>
    </xf>
    <xf numFmtId="0" fontId="6" fillId="0" borderId="73" xfId="0" applyFont="1" applyFill="1" applyBorder="1" applyAlignment="1">
      <alignment horizontal="center" vertical="center" wrapText="1"/>
    </xf>
    <xf numFmtId="4" fontId="9" fillId="24" borderId="45" xfId="0" applyNumberFormat="1" applyFont="1" applyFill="1" applyBorder="1" applyAlignment="1">
      <alignment horizontal="center" vertical="center"/>
    </xf>
    <xf numFmtId="4" fontId="6" fillId="24" borderId="59" xfId="0" applyNumberFormat="1" applyFont="1" applyFill="1" applyBorder="1" applyAlignment="1">
      <alignment horizontal="center" vertical="center" wrapText="1"/>
    </xf>
    <xf numFmtId="4" fontId="6" fillId="24" borderId="38" xfId="0" applyNumberFormat="1" applyFont="1" applyFill="1" applyBorder="1" applyAlignment="1">
      <alignment horizontal="center" vertical="center" wrapText="1"/>
    </xf>
    <xf numFmtId="4" fontId="6" fillId="24" borderId="19" xfId="0" applyNumberFormat="1" applyFont="1" applyFill="1" applyBorder="1" applyAlignment="1">
      <alignment horizontal="center" vertical="center" wrapText="1"/>
    </xf>
    <xf numFmtId="4" fontId="6" fillId="24" borderId="74" xfId="0" applyNumberFormat="1" applyFont="1" applyFill="1" applyBorder="1" applyAlignment="1">
      <alignment horizontal="center" vertical="center" wrapText="1"/>
    </xf>
    <xf numFmtId="4" fontId="6" fillId="24" borderId="45" xfId="0" applyNumberFormat="1" applyFont="1" applyFill="1" applyBorder="1" applyAlignment="1">
      <alignment horizontal="center" vertical="center" wrapText="1"/>
    </xf>
    <xf numFmtId="4" fontId="6" fillId="24" borderId="61" xfId="0" applyNumberFormat="1" applyFont="1" applyFill="1" applyBorder="1" applyAlignment="1">
      <alignment horizontal="center" vertical="center" wrapText="1"/>
    </xf>
    <xf numFmtId="4" fontId="9" fillId="24" borderId="68" xfId="0" applyNumberFormat="1" applyFont="1" applyFill="1" applyBorder="1" applyAlignment="1">
      <alignment horizontal="center" vertical="center" wrapText="1"/>
    </xf>
    <xf numFmtId="4" fontId="9" fillId="24" borderId="34" xfId="0" applyNumberFormat="1" applyFont="1" applyFill="1" applyBorder="1" applyAlignment="1">
      <alignment horizontal="center" vertical="center" wrapText="1"/>
    </xf>
    <xf numFmtId="4" fontId="9" fillId="24" borderId="70" xfId="55" applyNumberFormat="1" applyFont="1" applyFill="1" applyBorder="1" applyAlignment="1">
      <alignment horizontal="center" vertical="center" wrapText="1"/>
      <protection/>
    </xf>
    <xf numFmtId="176" fontId="11" fillId="24" borderId="61" xfId="0" applyNumberFormat="1" applyFont="1" applyFill="1" applyBorder="1" applyAlignment="1">
      <alignment horizontal="center" vertical="center"/>
    </xf>
    <xf numFmtId="4" fontId="11" fillId="24" borderId="61" xfId="54" applyNumberFormat="1" applyFont="1" applyFill="1" applyBorder="1" applyAlignment="1">
      <alignment horizontal="center" vertical="center" wrapText="1"/>
      <protection/>
    </xf>
    <xf numFmtId="4" fontId="6" fillId="24" borderId="38" xfId="0" applyNumberFormat="1" applyFont="1" applyFill="1" applyBorder="1" applyAlignment="1">
      <alignment horizontal="center" vertical="center"/>
    </xf>
    <xf numFmtId="4" fontId="6" fillId="24" borderId="66" xfId="0" applyNumberFormat="1" applyFont="1" applyFill="1" applyBorder="1" applyAlignment="1">
      <alignment horizontal="center" vertical="center"/>
    </xf>
    <xf numFmtId="4" fontId="6" fillId="24" borderId="45" xfId="0" applyNumberFormat="1" applyFont="1" applyFill="1" applyBorder="1" applyAlignment="1">
      <alignment horizontal="center" vertical="center"/>
    </xf>
    <xf numFmtId="4" fontId="6" fillId="24" borderId="61" xfId="0" applyNumberFormat="1" applyFont="1" applyFill="1" applyBorder="1" applyAlignment="1">
      <alignment horizontal="center" vertical="center"/>
    </xf>
    <xf numFmtId="4" fontId="6" fillId="24" borderId="59" xfId="0" applyNumberFormat="1" applyFont="1" applyFill="1" applyBorder="1" applyAlignment="1">
      <alignment horizontal="center" vertical="center"/>
    </xf>
    <xf numFmtId="4" fontId="6" fillId="24" borderId="45" xfId="54" applyNumberFormat="1" applyFont="1" applyFill="1" applyBorder="1" applyAlignment="1">
      <alignment horizontal="center" vertical="center" wrapText="1"/>
      <protection/>
    </xf>
    <xf numFmtId="176" fontId="9" fillId="24" borderId="38" xfId="54" applyNumberFormat="1" applyFont="1" applyFill="1" applyBorder="1" applyAlignment="1">
      <alignment horizontal="center" vertical="center" wrapText="1"/>
      <protection/>
    </xf>
    <xf numFmtId="4" fontId="11" fillId="24" borderId="65" xfId="54" applyNumberFormat="1" applyFont="1" applyFill="1" applyBorder="1" applyAlignment="1">
      <alignment horizontal="center" vertical="center" wrapText="1"/>
      <protection/>
    </xf>
    <xf numFmtId="4" fontId="6" fillId="24" borderId="74" xfId="0" applyNumberFormat="1" applyFont="1" applyFill="1" applyBorder="1" applyAlignment="1">
      <alignment horizontal="center" vertical="center"/>
    </xf>
    <xf numFmtId="4" fontId="9" fillId="24" borderId="61" xfId="0" applyNumberFormat="1" applyFont="1" applyFill="1" applyBorder="1" applyAlignment="1">
      <alignment horizontal="center" vertical="center"/>
    </xf>
    <xf numFmtId="4" fontId="9" fillId="24" borderId="38" xfId="0" applyNumberFormat="1" applyFont="1" applyFill="1" applyBorder="1" applyAlignment="1">
      <alignment horizontal="center" vertical="center"/>
    </xf>
    <xf numFmtId="4" fontId="6" fillId="24" borderId="73" xfId="0" applyNumberFormat="1" applyFont="1" applyFill="1" applyBorder="1" applyAlignment="1">
      <alignment horizontal="center" vertical="center"/>
    </xf>
    <xf numFmtId="4" fontId="6" fillId="24" borderId="65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6" fillId="24" borderId="48" xfId="0" applyNumberFormat="1" applyFont="1" applyFill="1" applyBorder="1" applyAlignment="1">
      <alignment horizontal="center" vertical="center" wrapText="1"/>
    </xf>
    <xf numFmtId="4" fontId="9" fillId="24" borderId="24" xfId="0" applyNumberFormat="1" applyFont="1" applyFill="1" applyBorder="1" applyAlignment="1">
      <alignment horizontal="center" vertical="center"/>
    </xf>
    <xf numFmtId="176" fontId="6" fillId="24" borderId="7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176" fontId="11" fillId="24" borderId="50" xfId="0" applyNumberFormat="1" applyFont="1" applyFill="1" applyBorder="1" applyAlignment="1">
      <alignment horizontal="center" vertical="center"/>
    </xf>
    <xf numFmtId="176" fontId="6" fillId="24" borderId="61" xfId="0" applyNumberFormat="1" applyFont="1" applyFill="1" applyBorder="1" applyAlignment="1">
      <alignment horizontal="center" vertical="center" wrapText="1"/>
    </xf>
    <xf numFmtId="176" fontId="9" fillId="24" borderId="45" xfId="0" applyNumberFormat="1" applyFont="1" applyFill="1" applyBorder="1" applyAlignment="1">
      <alignment vertical="center" wrapText="1"/>
    </xf>
    <xf numFmtId="176" fontId="11" fillId="24" borderId="75" xfId="0" applyNumberFormat="1" applyFont="1" applyFill="1" applyBorder="1" applyAlignment="1">
      <alignment horizontal="center" vertical="center"/>
    </xf>
    <xf numFmtId="176" fontId="12" fillId="24" borderId="61" xfId="54" applyNumberFormat="1" applyFont="1" applyFill="1" applyBorder="1" applyAlignment="1">
      <alignment horizontal="center" vertical="center" wrapText="1"/>
      <protection/>
    </xf>
    <xf numFmtId="176" fontId="6" fillId="24" borderId="45" xfId="54" applyNumberFormat="1" applyFont="1" applyFill="1" applyBorder="1" applyAlignment="1">
      <alignment horizontal="center" vertical="center" wrapText="1"/>
      <protection/>
    </xf>
    <xf numFmtId="176" fontId="11" fillId="24" borderId="65" xfId="54" applyNumberFormat="1" applyFont="1" applyFill="1" applyBorder="1" applyAlignment="1">
      <alignment horizontal="center" vertical="center" wrapText="1"/>
      <protection/>
    </xf>
    <xf numFmtId="176" fontId="6" fillId="24" borderId="61" xfId="0" applyNumberFormat="1" applyFont="1" applyFill="1" applyBorder="1" applyAlignment="1">
      <alignment horizontal="center" vertical="center"/>
    </xf>
    <xf numFmtId="176" fontId="6" fillId="24" borderId="74" xfId="0" applyNumberFormat="1" applyFont="1" applyFill="1" applyBorder="1" applyAlignment="1">
      <alignment horizontal="center" vertical="center"/>
    </xf>
    <xf numFmtId="176" fontId="6" fillId="24" borderId="73" xfId="0" applyNumberFormat="1" applyFont="1" applyFill="1" applyBorder="1" applyAlignment="1">
      <alignment horizontal="center" vertical="center"/>
    </xf>
    <xf numFmtId="176" fontId="9" fillId="24" borderId="74" xfId="0" applyNumberFormat="1" applyFont="1" applyFill="1" applyBorder="1" applyAlignment="1">
      <alignment horizontal="center" vertical="center"/>
    </xf>
    <xf numFmtId="183" fontId="9" fillId="24" borderId="45" xfId="0" applyNumberFormat="1" applyFont="1" applyFill="1" applyBorder="1" applyAlignment="1">
      <alignment horizontal="center" vertical="center"/>
    </xf>
    <xf numFmtId="183" fontId="9" fillId="24" borderId="25" xfId="0" applyNumberFormat="1" applyFont="1" applyFill="1" applyBorder="1" applyAlignment="1">
      <alignment horizontal="center" vertical="center"/>
    </xf>
    <xf numFmtId="183" fontId="11" fillId="24" borderId="49" xfId="0" applyNumberFormat="1" applyFont="1" applyFill="1" applyBorder="1" applyAlignment="1">
      <alignment horizontal="center" vertical="center"/>
    </xf>
    <xf numFmtId="176" fontId="11" fillId="24" borderId="59" xfId="0" applyNumberFormat="1" applyFont="1" applyFill="1" applyBorder="1" applyAlignment="1">
      <alignment horizontal="center" vertical="center"/>
    </xf>
    <xf numFmtId="176" fontId="6" fillId="24" borderId="35" xfId="0" applyNumberFormat="1" applyFont="1" applyFill="1" applyBorder="1" applyAlignment="1">
      <alignment horizontal="center" vertical="center" wrapText="1"/>
    </xf>
    <xf numFmtId="183" fontId="9" fillId="24" borderId="41" xfId="0" applyNumberFormat="1" applyFont="1" applyFill="1" applyBorder="1" applyAlignment="1">
      <alignment horizontal="center" vertical="center"/>
    </xf>
    <xf numFmtId="183" fontId="12" fillId="24" borderId="44" xfId="0" applyNumberFormat="1" applyFont="1" applyFill="1" applyBorder="1" applyAlignment="1">
      <alignment horizontal="center" vertical="center"/>
    </xf>
    <xf numFmtId="183" fontId="12" fillId="24" borderId="20" xfId="0" applyNumberFormat="1" applyFont="1" applyFill="1" applyBorder="1" applyAlignment="1">
      <alignment horizontal="center" vertical="center"/>
    </xf>
    <xf numFmtId="183" fontId="12" fillId="24" borderId="49" xfId="0" applyNumberFormat="1" applyFont="1" applyFill="1" applyBorder="1" applyAlignment="1">
      <alignment horizontal="center" vertical="center"/>
    </xf>
    <xf numFmtId="4" fontId="9" fillId="24" borderId="27" xfId="0" applyNumberFormat="1" applyFont="1" applyFill="1" applyBorder="1" applyAlignment="1">
      <alignment horizontal="center" vertical="center"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6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6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 wrapText="1"/>
    </xf>
    <xf numFmtId="183" fontId="6" fillId="24" borderId="44" xfId="0" applyNumberFormat="1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left" vertical="center" wrapText="1"/>
    </xf>
    <xf numFmtId="183" fontId="6" fillId="24" borderId="49" xfId="0" applyNumberFormat="1" applyFont="1" applyFill="1" applyBorder="1" applyAlignment="1">
      <alignment horizontal="center" vertical="center"/>
    </xf>
    <xf numFmtId="183" fontId="6" fillId="24" borderId="20" xfId="0" applyNumberFormat="1" applyFont="1" applyFill="1" applyBorder="1" applyAlignment="1">
      <alignment horizontal="center" vertical="center"/>
    </xf>
    <xf numFmtId="183" fontId="11" fillId="24" borderId="44" xfId="0" applyNumberFormat="1" applyFont="1" applyFill="1" applyBorder="1" applyAlignment="1">
      <alignment horizontal="center" vertical="center"/>
    </xf>
    <xf numFmtId="183" fontId="11" fillId="24" borderId="20" xfId="0" applyNumberFormat="1" applyFont="1" applyFill="1" applyBorder="1" applyAlignment="1">
      <alignment horizontal="center" vertical="center"/>
    </xf>
    <xf numFmtId="183" fontId="6" fillId="24" borderId="25" xfId="0" applyNumberFormat="1" applyFont="1" applyFill="1" applyBorder="1" applyAlignment="1">
      <alignment horizontal="center" vertical="center"/>
    </xf>
    <xf numFmtId="183" fontId="6" fillId="24" borderId="41" xfId="0" applyNumberFormat="1" applyFont="1" applyFill="1" applyBorder="1" applyAlignment="1">
      <alignment horizontal="center" vertical="center"/>
    </xf>
    <xf numFmtId="176" fontId="11" fillId="24" borderId="51" xfId="0" applyNumberFormat="1" applyFont="1" applyFill="1" applyBorder="1" applyAlignment="1">
      <alignment horizontal="center" vertical="center" wrapText="1"/>
    </xf>
    <xf numFmtId="0" fontId="32" fillId="0" borderId="51" xfId="0" applyFont="1" applyBorder="1" applyAlignment="1">
      <alignment vertical="center" wrapText="1"/>
    </xf>
    <xf numFmtId="49" fontId="6" fillId="0" borderId="7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49" fontId="6" fillId="24" borderId="29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justify" wrapText="1"/>
    </xf>
    <xf numFmtId="0" fontId="11" fillId="0" borderId="77" xfId="0" applyFont="1" applyBorder="1" applyAlignment="1">
      <alignment vertical="center" wrapText="1"/>
    </xf>
    <xf numFmtId="0" fontId="6" fillId="25" borderId="28" xfId="0" applyFont="1" applyFill="1" applyBorder="1" applyAlignment="1">
      <alignment vertical="center" wrapText="1"/>
    </xf>
    <xf numFmtId="49" fontId="6" fillId="24" borderId="12" xfId="0" applyNumberFormat="1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76" fontId="11" fillId="24" borderId="56" xfId="0" applyNumberFormat="1" applyFont="1" applyFill="1" applyBorder="1" applyAlignment="1">
      <alignment horizontal="center" vertical="center"/>
    </xf>
    <xf numFmtId="4" fontId="6" fillId="24" borderId="19" xfId="0" applyNumberFormat="1" applyFont="1" applyFill="1" applyBorder="1" applyAlignment="1">
      <alignment horizontal="center" vertical="center"/>
    </xf>
    <xf numFmtId="176" fontId="6" fillId="24" borderId="33" xfId="0" applyNumberFormat="1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/>
    </xf>
    <xf numFmtId="0" fontId="6" fillId="0" borderId="78" xfId="0" applyFont="1" applyBorder="1" applyAlignment="1">
      <alignment horizontal="left" vertical="center" wrapText="1"/>
    </xf>
    <xf numFmtId="176" fontId="6" fillId="0" borderId="61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center" vertical="center"/>
    </xf>
    <xf numFmtId="4" fontId="6" fillId="24" borderId="2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 wrapText="1"/>
    </xf>
    <xf numFmtId="49" fontId="5" fillId="0" borderId="76" xfId="0" applyNumberFormat="1" applyFont="1" applyFill="1" applyBorder="1" applyAlignment="1">
      <alignment horizontal="center" vertical="center"/>
    </xf>
    <xf numFmtId="4" fontId="6" fillId="24" borderId="4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176" fontId="6" fillId="0" borderId="79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/>
    </xf>
    <xf numFmtId="183" fontId="6" fillId="24" borderId="6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176" fontId="6" fillId="24" borderId="7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left" vertical="center" wrapText="1"/>
    </xf>
    <xf numFmtId="176" fontId="9" fillId="0" borderId="66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/>
    </xf>
    <xf numFmtId="4" fontId="6" fillId="24" borderId="53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/>
    </xf>
    <xf numFmtId="4" fontId="6" fillId="24" borderId="68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183" fontId="6" fillId="24" borderId="21" xfId="0" applyNumberFormat="1" applyFont="1" applyFill="1" applyBorder="1" applyAlignment="1">
      <alignment horizontal="center" vertical="center"/>
    </xf>
    <xf numFmtId="4" fontId="6" fillId="24" borderId="32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176" fontId="6" fillId="0" borderId="78" xfId="0" applyNumberFormat="1" applyFont="1" applyFill="1" applyBorder="1" applyAlignment="1">
      <alignment horizontal="center" vertical="center" wrapText="1"/>
    </xf>
    <xf numFmtId="176" fontId="9" fillId="0" borderId="61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176" fontId="6" fillId="24" borderId="80" xfId="0" applyNumberFormat="1" applyFont="1" applyFill="1" applyBorder="1" applyAlignment="1">
      <alignment horizontal="center" vertical="center" wrapText="1"/>
    </xf>
    <xf numFmtId="176" fontId="6" fillId="24" borderId="75" xfId="0" applyNumberFormat="1" applyFont="1" applyFill="1" applyBorder="1" applyAlignment="1">
      <alignment horizontal="center" vertical="center" wrapText="1"/>
    </xf>
    <xf numFmtId="4" fontId="6" fillId="24" borderId="75" xfId="0" applyNumberFormat="1" applyFont="1" applyFill="1" applyBorder="1" applyAlignment="1">
      <alignment horizontal="center" vertical="center" wrapText="1"/>
    </xf>
    <xf numFmtId="176" fontId="6" fillId="24" borderId="77" xfId="0" applyNumberFormat="1" applyFont="1" applyFill="1" applyBorder="1" applyAlignment="1">
      <alignment horizontal="center" vertical="center" wrapText="1"/>
    </xf>
    <xf numFmtId="4" fontId="9" fillId="24" borderId="6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31" fillId="0" borderId="10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vertical="center" wrapText="1"/>
      <protection/>
    </xf>
    <xf numFmtId="0" fontId="12" fillId="0" borderId="28" xfId="0" applyFont="1" applyFill="1" applyBorder="1" applyAlignment="1">
      <alignment vertical="center" wrapText="1"/>
    </xf>
    <xf numFmtId="176" fontId="12" fillId="0" borderId="42" xfId="0" applyNumberFormat="1" applyFont="1" applyFill="1" applyBorder="1" applyAlignment="1">
      <alignment horizontal="center" vertical="center"/>
    </xf>
    <xf numFmtId="2" fontId="12" fillId="0" borderId="65" xfId="0" applyNumberFormat="1" applyFont="1" applyFill="1" applyBorder="1" applyAlignment="1">
      <alignment horizontal="center" vertical="center"/>
    </xf>
    <xf numFmtId="176" fontId="12" fillId="0" borderId="40" xfId="0" applyNumberFormat="1" applyFont="1" applyFill="1" applyBorder="1" applyAlignment="1">
      <alignment horizontal="center" vertical="center"/>
    </xf>
    <xf numFmtId="169" fontId="6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65" xfId="0" applyNumberFormat="1" applyFont="1" applyFill="1" applyBorder="1" applyAlignment="1">
      <alignment horizontal="center" vertical="center"/>
    </xf>
    <xf numFmtId="0" fontId="7" fillId="0" borderId="68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31" fillId="0" borderId="10" xfId="55" applyFont="1" applyFill="1" applyBorder="1" applyAlignment="1">
      <alignment horizontal="left"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justify" wrapText="1"/>
    </xf>
    <xf numFmtId="0" fontId="7" fillId="0" borderId="67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vertical="distributed" wrapText="1"/>
    </xf>
    <xf numFmtId="2" fontId="7" fillId="0" borderId="68" xfId="0" applyNumberFormat="1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justify" wrapText="1"/>
    </xf>
    <xf numFmtId="0" fontId="11" fillId="0" borderId="26" xfId="0" applyFont="1" applyFill="1" applyBorder="1" applyAlignment="1">
      <alignment horizontal="left" vertical="center" wrapText="1"/>
    </xf>
    <xf numFmtId="2" fontId="32" fillId="0" borderId="10" xfId="0" applyNumberFormat="1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176" fontId="9" fillId="0" borderId="42" xfId="0" applyNumberFormat="1" applyFont="1" applyFill="1" applyBorder="1" applyAlignment="1">
      <alignment horizontal="center" vertical="center"/>
    </xf>
    <xf numFmtId="176" fontId="9" fillId="24" borderId="41" xfId="0" applyNumberFormat="1" applyFont="1" applyFill="1" applyBorder="1" applyAlignment="1">
      <alignment horizontal="center" vertical="center"/>
    </xf>
    <xf numFmtId="4" fontId="9" fillId="24" borderId="65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49" fontId="9" fillId="0" borderId="81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" fillId="0" borderId="22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0" borderId="78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zoomScaleSheetLayoutView="100" zoomScalePageLayoutView="0" workbookViewId="0" topLeftCell="A1">
      <pane xSplit="2" ySplit="6" topLeftCell="C27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5" sqref="G275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625" style="40" customWidth="1"/>
    <col min="4" max="4" width="9.875" style="3" customWidth="1"/>
    <col min="5" max="5" width="8.625" style="3" customWidth="1"/>
    <col min="6" max="6" width="9.75390625" style="3" customWidth="1"/>
    <col min="7" max="7" width="7.625" style="3" customWidth="1"/>
    <col min="8" max="8" width="9.00390625" style="3" customWidth="1"/>
    <col min="9" max="9" width="8.375" style="3" customWidth="1"/>
    <col min="10" max="10" width="8.625" style="3" customWidth="1"/>
    <col min="11" max="11" width="9.00390625" style="3" customWidth="1"/>
    <col min="12" max="12" width="7.00390625" style="3" customWidth="1"/>
    <col min="13" max="13" width="6.875" style="3" customWidth="1"/>
    <col min="14" max="14" width="9.125" style="3" customWidth="1"/>
    <col min="15" max="15" width="8.125" style="3" customWidth="1"/>
    <col min="16" max="16" width="9.00390625" style="3" customWidth="1"/>
    <col min="17" max="17" width="9.875" style="3" customWidth="1"/>
    <col min="18" max="21" width="7.00390625" style="3" customWidth="1"/>
    <col min="22" max="16384" width="9.125" style="3" customWidth="1"/>
  </cols>
  <sheetData>
    <row r="1" spans="1:19" ht="12.75" customHeight="1">
      <c r="A1" s="531" t="s">
        <v>338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1:19" ht="12.75" customHeight="1">
      <c r="A2" s="532" t="s">
        <v>336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1:21" ht="15" customHeight="1" thickBot="1">
      <c r="A3" s="530" t="s">
        <v>337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323"/>
      <c r="U3" s="323"/>
    </row>
    <row r="4" spans="1:21" ht="27" customHeight="1">
      <c r="A4" s="545" t="s">
        <v>128</v>
      </c>
      <c r="B4" s="537" t="s">
        <v>2</v>
      </c>
      <c r="C4" s="519" t="s">
        <v>221</v>
      </c>
      <c r="D4" s="520"/>
      <c r="E4" s="520"/>
      <c r="F4" s="520"/>
      <c r="G4" s="521"/>
      <c r="H4" s="537" t="s">
        <v>59</v>
      </c>
      <c r="I4" s="538"/>
      <c r="J4" s="538"/>
      <c r="K4" s="538"/>
      <c r="L4" s="538"/>
      <c r="M4" s="539"/>
      <c r="N4" s="519" t="s">
        <v>60</v>
      </c>
      <c r="O4" s="520"/>
      <c r="P4" s="520"/>
      <c r="Q4" s="520"/>
      <c r="R4" s="520"/>
      <c r="S4" s="521"/>
      <c r="T4" s="324"/>
      <c r="U4" s="324"/>
    </row>
    <row r="5" spans="1:21" ht="15" customHeight="1">
      <c r="A5" s="546"/>
      <c r="B5" s="548"/>
      <c r="C5" s="522" t="s">
        <v>76</v>
      </c>
      <c r="D5" s="524" t="s">
        <v>77</v>
      </c>
      <c r="E5" s="524"/>
      <c r="F5" s="524"/>
      <c r="G5" s="525"/>
      <c r="H5" s="526" t="s">
        <v>76</v>
      </c>
      <c r="I5" s="533" t="s">
        <v>77</v>
      </c>
      <c r="J5" s="534"/>
      <c r="K5" s="534"/>
      <c r="L5" s="534"/>
      <c r="M5" s="540" t="s">
        <v>3</v>
      </c>
      <c r="N5" s="526" t="s">
        <v>76</v>
      </c>
      <c r="O5" s="533" t="s">
        <v>77</v>
      </c>
      <c r="P5" s="534"/>
      <c r="Q5" s="534"/>
      <c r="R5" s="534"/>
      <c r="S5" s="540" t="s">
        <v>3</v>
      </c>
      <c r="T5" s="325"/>
      <c r="U5" s="325"/>
    </row>
    <row r="6" spans="1:21" ht="85.5" customHeight="1" thickBot="1">
      <c r="A6" s="547"/>
      <c r="B6" s="549"/>
      <c r="C6" s="523"/>
      <c r="D6" s="365" t="s">
        <v>150</v>
      </c>
      <c r="E6" s="365" t="s">
        <v>149</v>
      </c>
      <c r="F6" s="365" t="s">
        <v>147</v>
      </c>
      <c r="G6" s="366" t="s">
        <v>89</v>
      </c>
      <c r="H6" s="527"/>
      <c r="I6" s="48" t="s">
        <v>148</v>
      </c>
      <c r="J6" s="48" t="s">
        <v>151</v>
      </c>
      <c r="K6" s="48" t="s">
        <v>147</v>
      </c>
      <c r="L6" s="338" t="s">
        <v>89</v>
      </c>
      <c r="M6" s="541"/>
      <c r="N6" s="527"/>
      <c r="O6" s="48" t="s">
        <v>148</v>
      </c>
      <c r="P6" s="48" t="s">
        <v>149</v>
      </c>
      <c r="Q6" s="48" t="s">
        <v>147</v>
      </c>
      <c r="R6" s="338" t="s">
        <v>89</v>
      </c>
      <c r="S6" s="541"/>
      <c r="T6" s="324"/>
      <c r="U6" s="324"/>
    </row>
    <row r="7" spans="1:21" ht="13.5" customHeight="1" thickBot="1">
      <c r="A7" s="367">
        <v>1</v>
      </c>
      <c r="B7" s="368">
        <v>2</v>
      </c>
      <c r="C7" s="369">
        <v>3</v>
      </c>
      <c r="D7" s="370">
        <v>4</v>
      </c>
      <c r="E7" s="370">
        <v>5</v>
      </c>
      <c r="F7" s="371">
        <v>6</v>
      </c>
      <c r="G7" s="372">
        <v>7</v>
      </c>
      <c r="H7" s="368">
        <v>8</v>
      </c>
      <c r="I7" s="370">
        <v>9</v>
      </c>
      <c r="J7" s="370">
        <v>10</v>
      </c>
      <c r="K7" s="371">
        <v>11</v>
      </c>
      <c r="L7" s="370">
        <v>12</v>
      </c>
      <c r="M7" s="371"/>
      <c r="N7" s="373">
        <v>13</v>
      </c>
      <c r="O7" s="370">
        <v>14</v>
      </c>
      <c r="P7" s="370">
        <v>15</v>
      </c>
      <c r="Q7" s="371">
        <v>16</v>
      </c>
      <c r="R7" s="371">
        <v>17</v>
      </c>
      <c r="S7" s="372"/>
      <c r="T7" s="326"/>
      <c r="U7" s="326"/>
    </row>
    <row r="8" spans="1:21" ht="40.5" customHeight="1" thickBot="1">
      <c r="A8" s="29" t="s">
        <v>84</v>
      </c>
      <c r="B8" s="486" t="s">
        <v>193</v>
      </c>
      <c r="C8" s="262">
        <f>C9+C14+C21+C23+C30+C38+C40+C43+C47+C50</f>
        <v>22685.4</v>
      </c>
      <c r="D8" s="263"/>
      <c r="E8" s="141">
        <f>E9+E14+E21+E23+E30+E38+E40+E43+E47+E50</f>
        <v>382.7</v>
      </c>
      <c r="F8" s="141">
        <f>F9+F14+F21+F23+F30+F38+F40+F43+F47</f>
        <v>22302.7</v>
      </c>
      <c r="G8" s="167"/>
      <c r="H8" s="262">
        <f>H9+H14+H21+H23+H30+H38+H40+H43+H47+H50</f>
        <v>659.905</v>
      </c>
      <c r="I8" s="263"/>
      <c r="J8" s="141">
        <f>J9+J14+J21+J23+J30+J38+J40+J43+J47+J50</f>
        <v>0</v>
      </c>
      <c r="K8" s="141">
        <f>K9+K14+K21+K23+K30+K38+K40+K43+K47</f>
        <v>659.905</v>
      </c>
      <c r="L8" s="140"/>
      <c r="M8" s="390">
        <f aca="true" t="shared" si="0" ref="M8:M52">H8/C8</f>
        <v>0.02908941433697444</v>
      </c>
      <c r="N8" s="262">
        <f>N9+N14+N21+N23+N30+N38+N40+N43+N47+N50</f>
        <v>615.921</v>
      </c>
      <c r="O8" s="263"/>
      <c r="P8" s="141">
        <f>P9+P14+P21+P23+P30+P38+P40+P43+P47+P50</f>
        <v>0</v>
      </c>
      <c r="Q8" s="141">
        <f>Q9+Q14+Q21+Q23+Q30+Q38+Q40+Q43+Q47</f>
        <v>615.921</v>
      </c>
      <c r="R8" s="376"/>
      <c r="S8" s="391">
        <f aca="true" t="shared" si="1" ref="S8:S13">N8/C8</f>
        <v>0.02715054616625671</v>
      </c>
      <c r="T8" s="327"/>
      <c r="U8" s="327"/>
    </row>
    <row r="9" spans="1:21" ht="28.5" customHeight="1">
      <c r="A9" s="11" t="s">
        <v>85</v>
      </c>
      <c r="B9" s="374" t="s">
        <v>194</v>
      </c>
      <c r="C9" s="270">
        <f>C10+C11+C12+C13</f>
        <v>5860</v>
      </c>
      <c r="D9" s="270"/>
      <c r="E9" s="270"/>
      <c r="F9" s="270">
        <f>F10+F11+F12+F13</f>
        <v>5860</v>
      </c>
      <c r="G9" s="173"/>
      <c r="H9" s="155">
        <f>H10+H11+H12+H13</f>
        <v>0</v>
      </c>
      <c r="I9" s="155"/>
      <c r="J9" s="155"/>
      <c r="K9" s="155">
        <f>K10+K11+K12+K13</f>
        <v>0</v>
      </c>
      <c r="L9" s="315"/>
      <c r="M9" s="411">
        <f t="shared" si="0"/>
        <v>0</v>
      </c>
      <c r="N9" s="379">
        <f>N10+N11+N12+N13</f>
        <v>0</v>
      </c>
      <c r="O9" s="155"/>
      <c r="P9" s="155"/>
      <c r="Q9" s="155">
        <f>Q10+Q11+Q12+Q13</f>
        <v>0</v>
      </c>
      <c r="R9" s="375"/>
      <c r="S9" s="411">
        <f t="shared" si="1"/>
        <v>0</v>
      </c>
      <c r="T9" s="330"/>
      <c r="U9" s="330"/>
    </row>
    <row r="10" spans="1:21" ht="123" customHeight="1">
      <c r="A10" s="10" t="s">
        <v>84</v>
      </c>
      <c r="B10" s="205" t="s">
        <v>195</v>
      </c>
      <c r="C10" s="158">
        <f>E10+F10</f>
        <v>1000</v>
      </c>
      <c r="D10" s="271"/>
      <c r="E10" s="271"/>
      <c r="F10" s="159">
        <v>1000</v>
      </c>
      <c r="G10" s="162"/>
      <c r="H10" s="127">
        <f>K10</f>
        <v>0</v>
      </c>
      <c r="I10" s="160"/>
      <c r="J10" s="160"/>
      <c r="K10" s="138">
        <v>0</v>
      </c>
      <c r="L10" s="364"/>
      <c r="M10" s="410">
        <f t="shared" si="0"/>
        <v>0</v>
      </c>
      <c r="N10" s="127">
        <f>Q10</f>
        <v>0</v>
      </c>
      <c r="O10" s="160"/>
      <c r="P10" s="160"/>
      <c r="Q10" s="138">
        <v>0</v>
      </c>
      <c r="R10" s="342"/>
      <c r="S10" s="409">
        <f t="shared" si="1"/>
        <v>0</v>
      </c>
      <c r="T10" s="330"/>
      <c r="U10" s="330"/>
    </row>
    <row r="11" spans="1:21" ht="110.25" customHeight="1">
      <c r="A11" s="10" t="s">
        <v>63</v>
      </c>
      <c r="B11" s="272" t="s">
        <v>196</v>
      </c>
      <c r="C11" s="158">
        <f>E11+F11</f>
        <v>1000</v>
      </c>
      <c r="D11" s="271"/>
      <c r="E11" s="271"/>
      <c r="F11" s="273">
        <v>1000</v>
      </c>
      <c r="G11" s="162"/>
      <c r="H11" s="127">
        <f>K11</f>
        <v>0</v>
      </c>
      <c r="I11" s="160"/>
      <c r="J11" s="160"/>
      <c r="K11" s="138">
        <v>0</v>
      </c>
      <c r="L11" s="364"/>
      <c r="M11" s="410">
        <f t="shared" si="0"/>
        <v>0</v>
      </c>
      <c r="N11" s="127">
        <f>Q11</f>
        <v>0</v>
      </c>
      <c r="O11" s="160"/>
      <c r="P11" s="160"/>
      <c r="Q11" s="138">
        <v>0</v>
      </c>
      <c r="R11" s="342"/>
      <c r="S11" s="409">
        <f t="shared" si="1"/>
        <v>0</v>
      </c>
      <c r="T11" s="330"/>
      <c r="U11" s="330"/>
    </row>
    <row r="12" spans="1:21" ht="75" customHeight="1">
      <c r="A12" s="10" t="s">
        <v>82</v>
      </c>
      <c r="B12" s="274" t="s">
        <v>197</v>
      </c>
      <c r="C12" s="158">
        <f>E12+F12</f>
        <v>3000</v>
      </c>
      <c r="D12" s="271"/>
      <c r="E12" s="271"/>
      <c r="F12" s="275">
        <v>3000</v>
      </c>
      <c r="G12" s="162"/>
      <c r="H12" s="127">
        <f>K12</f>
        <v>0</v>
      </c>
      <c r="I12" s="160"/>
      <c r="J12" s="160"/>
      <c r="K12" s="138">
        <v>0</v>
      </c>
      <c r="L12" s="364"/>
      <c r="M12" s="410">
        <f t="shared" si="0"/>
        <v>0</v>
      </c>
      <c r="N12" s="127">
        <f>Q12</f>
        <v>0</v>
      </c>
      <c r="O12" s="160"/>
      <c r="P12" s="160"/>
      <c r="Q12" s="138">
        <v>0</v>
      </c>
      <c r="R12" s="342"/>
      <c r="S12" s="409">
        <f t="shared" si="1"/>
        <v>0</v>
      </c>
      <c r="T12" s="330"/>
      <c r="U12" s="330"/>
    </row>
    <row r="13" spans="1:21" ht="85.5" customHeight="1">
      <c r="A13" s="10" t="s">
        <v>73</v>
      </c>
      <c r="B13" s="205" t="s">
        <v>248</v>
      </c>
      <c r="C13" s="158">
        <f>E13+F13</f>
        <v>860</v>
      </c>
      <c r="D13" s="271"/>
      <c r="E13" s="271"/>
      <c r="F13" s="273">
        <v>860</v>
      </c>
      <c r="G13" s="162"/>
      <c r="H13" s="127">
        <f>K13</f>
        <v>0</v>
      </c>
      <c r="I13" s="160"/>
      <c r="J13" s="160"/>
      <c r="K13" s="138">
        <v>0</v>
      </c>
      <c r="L13" s="364"/>
      <c r="M13" s="410">
        <f t="shared" si="0"/>
        <v>0</v>
      </c>
      <c r="N13" s="127">
        <f>Q13</f>
        <v>0</v>
      </c>
      <c r="O13" s="160"/>
      <c r="P13" s="160"/>
      <c r="Q13" s="138">
        <v>0</v>
      </c>
      <c r="R13" s="342"/>
      <c r="S13" s="409">
        <f t="shared" si="1"/>
        <v>0</v>
      </c>
      <c r="T13" s="330"/>
      <c r="U13" s="330"/>
    </row>
    <row r="14" spans="1:21" ht="27" customHeight="1">
      <c r="A14" s="10" t="s">
        <v>86</v>
      </c>
      <c r="B14" s="512" t="s">
        <v>198</v>
      </c>
      <c r="C14" s="276">
        <f>C15+C16+C17+C18+C19+C20</f>
        <v>5232.7</v>
      </c>
      <c r="D14" s="271"/>
      <c r="E14" s="277"/>
      <c r="F14" s="271">
        <f>F15+F16+F17+F18+F19+F20</f>
        <v>5232.7</v>
      </c>
      <c r="G14" s="162"/>
      <c r="H14" s="188">
        <f>H15+H16+H17+H18+H19+H20</f>
        <v>3</v>
      </c>
      <c r="I14" s="186"/>
      <c r="J14" s="189"/>
      <c r="K14" s="186">
        <f>K15+K16+K17+K18+K19+K20</f>
        <v>3</v>
      </c>
      <c r="L14" s="364"/>
      <c r="M14" s="412">
        <f t="shared" si="0"/>
        <v>0.0005733177900510253</v>
      </c>
      <c r="N14" s="188">
        <f>N15+N16+N17+N18+N19+N20</f>
        <v>0</v>
      </c>
      <c r="O14" s="186"/>
      <c r="P14" s="189"/>
      <c r="Q14" s="186">
        <f>Q15+Q16+Q17+Q18+Q19+Q20</f>
        <v>0</v>
      </c>
      <c r="R14" s="342"/>
      <c r="S14" s="410">
        <f aca="true" t="shared" si="2" ref="S14:S80">N14/C14</f>
        <v>0</v>
      </c>
      <c r="T14" s="330"/>
      <c r="U14" s="330"/>
    </row>
    <row r="15" spans="1:21" ht="100.5" customHeight="1">
      <c r="A15" s="11" t="s">
        <v>84</v>
      </c>
      <c r="B15" s="96" t="s">
        <v>199</v>
      </c>
      <c r="C15" s="151">
        <f>F15</f>
        <v>300</v>
      </c>
      <c r="D15" s="152"/>
      <c r="E15" s="152"/>
      <c r="F15" s="190">
        <v>300</v>
      </c>
      <c r="G15" s="162"/>
      <c r="H15" s="127">
        <f aca="true" t="shared" si="3" ref="H15:H20">J15+K15</f>
        <v>0</v>
      </c>
      <c r="I15" s="186"/>
      <c r="J15" s="186"/>
      <c r="K15" s="138">
        <v>0</v>
      </c>
      <c r="L15" s="364"/>
      <c r="M15" s="410">
        <f t="shared" si="0"/>
        <v>0</v>
      </c>
      <c r="N15" s="127">
        <f aca="true" t="shared" si="4" ref="N15:N20">P15+Q15</f>
        <v>0</v>
      </c>
      <c r="O15" s="138"/>
      <c r="P15" s="138"/>
      <c r="Q15" s="138">
        <v>0</v>
      </c>
      <c r="R15" s="342"/>
      <c r="S15" s="409">
        <f t="shared" si="2"/>
        <v>0</v>
      </c>
      <c r="T15" s="330"/>
      <c r="U15" s="330"/>
    </row>
    <row r="16" spans="1:21" ht="88.5" customHeight="1">
      <c r="A16" s="10" t="s">
        <v>63</v>
      </c>
      <c r="B16" s="110" t="s">
        <v>222</v>
      </c>
      <c r="C16" s="127">
        <f>E16+F16</f>
        <v>3302.7</v>
      </c>
      <c r="D16" s="138"/>
      <c r="E16" s="138"/>
      <c r="F16" s="138">
        <v>3302.7</v>
      </c>
      <c r="G16" s="162"/>
      <c r="H16" s="127">
        <f t="shared" si="3"/>
        <v>3</v>
      </c>
      <c r="I16" s="160"/>
      <c r="J16" s="160"/>
      <c r="K16" s="160">
        <v>3</v>
      </c>
      <c r="L16" s="364"/>
      <c r="M16" s="410">
        <f t="shared" si="0"/>
        <v>0.0009083477155054956</v>
      </c>
      <c r="N16" s="127">
        <f t="shared" si="4"/>
        <v>0</v>
      </c>
      <c r="O16" s="160"/>
      <c r="P16" s="160"/>
      <c r="Q16" s="160">
        <v>0</v>
      </c>
      <c r="R16" s="342"/>
      <c r="S16" s="409">
        <f t="shared" si="2"/>
        <v>0</v>
      </c>
      <c r="T16" s="330"/>
      <c r="U16" s="330"/>
    </row>
    <row r="17" spans="1:21" ht="67.5" customHeight="1">
      <c r="A17" s="10" t="s">
        <v>82</v>
      </c>
      <c r="B17" s="59" t="s">
        <v>223</v>
      </c>
      <c r="C17" s="127">
        <f>E17+F17</f>
        <v>1000</v>
      </c>
      <c r="D17" s="138"/>
      <c r="E17" s="138"/>
      <c r="F17" s="138">
        <v>1000</v>
      </c>
      <c r="G17" s="162"/>
      <c r="H17" s="127">
        <f t="shared" si="3"/>
        <v>0</v>
      </c>
      <c r="I17" s="160"/>
      <c r="J17" s="160"/>
      <c r="K17" s="160">
        <v>0</v>
      </c>
      <c r="L17" s="364"/>
      <c r="M17" s="410">
        <f t="shared" si="0"/>
        <v>0</v>
      </c>
      <c r="N17" s="127">
        <f t="shared" si="4"/>
        <v>0</v>
      </c>
      <c r="O17" s="160"/>
      <c r="P17" s="160"/>
      <c r="Q17" s="160">
        <v>0</v>
      </c>
      <c r="R17" s="341"/>
      <c r="S17" s="409">
        <f t="shared" si="2"/>
        <v>0</v>
      </c>
      <c r="T17" s="330"/>
      <c r="U17" s="330"/>
    </row>
    <row r="18" spans="1:21" ht="66" customHeight="1">
      <c r="A18" s="11" t="s">
        <v>73</v>
      </c>
      <c r="B18" s="71" t="s">
        <v>200</v>
      </c>
      <c r="C18" s="127">
        <f>F18</f>
        <v>100</v>
      </c>
      <c r="D18" s="152"/>
      <c r="E18" s="152"/>
      <c r="F18" s="187">
        <v>100</v>
      </c>
      <c r="G18" s="173"/>
      <c r="H18" s="127">
        <f t="shared" si="3"/>
        <v>0</v>
      </c>
      <c r="I18" s="171"/>
      <c r="J18" s="171"/>
      <c r="K18" s="171">
        <v>0</v>
      </c>
      <c r="L18" s="315"/>
      <c r="M18" s="409">
        <f t="shared" si="0"/>
        <v>0</v>
      </c>
      <c r="N18" s="127">
        <f t="shared" si="4"/>
        <v>0</v>
      </c>
      <c r="O18" s="171"/>
      <c r="P18" s="171"/>
      <c r="Q18" s="171">
        <v>0</v>
      </c>
      <c r="R18" s="340"/>
      <c r="S18" s="409">
        <f t="shared" si="2"/>
        <v>0</v>
      </c>
      <c r="T18" s="330"/>
      <c r="U18" s="330"/>
    </row>
    <row r="19" spans="1:21" ht="38.25" customHeight="1">
      <c r="A19" s="11" t="s">
        <v>74</v>
      </c>
      <c r="B19" s="72" t="s">
        <v>201</v>
      </c>
      <c r="C19" s="127">
        <f>F19</f>
        <v>30</v>
      </c>
      <c r="D19" s="152"/>
      <c r="E19" s="152"/>
      <c r="F19" s="187">
        <v>30</v>
      </c>
      <c r="G19" s="173"/>
      <c r="H19" s="127">
        <f t="shared" si="3"/>
        <v>0</v>
      </c>
      <c r="I19" s="171"/>
      <c r="J19" s="171"/>
      <c r="K19" s="171"/>
      <c r="L19" s="315"/>
      <c r="M19" s="409">
        <f t="shared" si="0"/>
        <v>0</v>
      </c>
      <c r="N19" s="127">
        <f t="shared" si="4"/>
        <v>0</v>
      </c>
      <c r="O19" s="171"/>
      <c r="P19" s="171"/>
      <c r="Q19" s="171"/>
      <c r="R19" s="340"/>
      <c r="S19" s="409">
        <f t="shared" si="2"/>
        <v>0</v>
      </c>
      <c r="T19" s="330"/>
      <c r="U19" s="330"/>
    </row>
    <row r="20" spans="1:21" ht="73.5" customHeight="1">
      <c r="A20" s="11" t="s">
        <v>83</v>
      </c>
      <c r="B20" s="111" t="s">
        <v>202</v>
      </c>
      <c r="C20" s="127">
        <f>F20</f>
        <v>500</v>
      </c>
      <c r="D20" s="152"/>
      <c r="E20" s="152"/>
      <c r="F20" s="187">
        <v>500</v>
      </c>
      <c r="G20" s="173"/>
      <c r="H20" s="127">
        <f t="shared" si="3"/>
        <v>0</v>
      </c>
      <c r="I20" s="171"/>
      <c r="J20" s="171"/>
      <c r="K20" s="171">
        <v>0</v>
      </c>
      <c r="L20" s="315"/>
      <c r="M20" s="409">
        <f t="shared" si="0"/>
        <v>0</v>
      </c>
      <c r="N20" s="127">
        <f t="shared" si="4"/>
        <v>0</v>
      </c>
      <c r="O20" s="171"/>
      <c r="P20" s="171"/>
      <c r="Q20" s="171">
        <v>0</v>
      </c>
      <c r="R20" s="340"/>
      <c r="S20" s="409">
        <f t="shared" si="2"/>
        <v>0</v>
      </c>
      <c r="T20" s="330"/>
      <c r="U20" s="330"/>
    </row>
    <row r="21" spans="1:21" ht="54" customHeight="1">
      <c r="A21" s="10" t="s">
        <v>64</v>
      </c>
      <c r="B21" s="31" t="s">
        <v>203</v>
      </c>
      <c r="C21" s="188">
        <f>C22</f>
        <v>200</v>
      </c>
      <c r="D21" s="186"/>
      <c r="E21" s="189"/>
      <c r="F21" s="186">
        <f>F22</f>
        <v>200</v>
      </c>
      <c r="G21" s="162"/>
      <c r="H21" s="188">
        <f>H22</f>
        <v>0</v>
      </c>
      <c r="I21" s="186"/>
      <c r="J21" s="189"/>
      <c r="K21" s="186">
        <f>K22</f>
        <v>0</v>
      </c>
      <c r="L21" s="364"/>
      <c r="M21" s="392">
        <f t="shared" si="0"/>
        <v>0</v>
      </c>
      <c r="N21" s="188">
        <f>N22</f>
        <v>0</v>
      </c>
      <c r="O21" s="186"/>
      <c r="P21" s="189"/>
      <c r="Q21" s="186">
        <f>Q22</f>
        <v>0</v>
      </c>
      <c r="R21" s="341"/>
      <c r="S21" s="392">
        <f t="shared" si="2"/>
        <v>0</v>
      </c>
      <c r="T21" s="330"/>
      <c r="U21" s="330"/>
    </row>
    <row r="22" spans="1:21" ht="135" customHeight="1">
      <c r="A22" s="10" t="s">
        <v>84</v>
      </c>
      <c r="B22" s="71" t="s">
        <v>204</v>
      </c>
      <c r="C22" s="151">
        <f>F22</f>
        <v>200</v>
      </c>
      <c r="D22" s="138"/>
      <c r="E22" s="138"/>
      <c r="F22" s="138">
        <v>200</v>
      </c>
      <c r="G22" s="162"/>
      <c r="H22" s="127">
        <f>J22+K22</f>
        <v>0</v>
      </c>
      <c r="I22" s="171"/>
      <c r="J22" s="171"/>
      <c r="K22" s="171">
        <v>0</v>
      </c>
      <c r="L22" s="364"/>
      <c r="M22" s="409">
        <f t="shared" si="0"/>
        <v>0</v>
      </c>
      <c r="N22" s="127">
        <f>P22+Q22</f>
        <v>0</v>
      </c>
      <c r="O22" s="171"/>
      <c r="P22" s="171"/>
      <c r="Q22" s="171">
        <v>0</v>
      </c>
      <c r="R22" s="341"/>
      <c r="S22" s="409">
        <f t="shared" si="2"/>
        <v>0</v>
      </c>
      <c r="T22" s="330"/>
      <c r="U22" s="330"/>
    </row>
    <row r="23" spans="1:21" ht="42.75" customHeight="1">
      <c r="A23" s="10" t="s">
        <v>71</v>
      </c>
      <c r="B23" s="75" t="s">
        <v>205</v>
      </c>
      <c r="C23" s="188">
        <f>C24+C25+C26+C27+C28+C29</f>
        <v>865.8</v>
      </c>
      <c r="D23" s="186"/>
      <c r="E23" s="189"/>
      <c r="F23" s="186">
        <f>F24+F25+F26+F27+F28+F29</f>
        <v>865.8</v>
      </c>
      <c r="G23" s="162"/>
      <c r="H23" s="188">
        <f>H24+H25+H26+H27+H28+H29</f>
        <v>299.507</v>
      </c>
      <c r="I23" s="186"/>
      <c r="J23" s="189"/>
      <c r="K23" s="186">
        <f>K24+K25+K26+K27+K28+K29</f>
        <v>299.507</v>
      </c>
      <c r="L23" s="364"/>
      <c r="M23" s="392">
        <f t="shared" si="0"/>
        <v>0.34593093093093097</v>
      </c>
      <c r="N23" s="188">
        <f>N24+N25+N26+N27+N28+N29</f>
        <v>299.17400000000004</v>
      </c>
      <c r="O23" s="186"/>
      <c r="P23" s="189"/>
      <c r="Q23" s="186">
        <f>Q24+Q25+Q26+Q27+Q28+Q29</f>
        <v>299.17400000000004</v>
      </c>
      <c r="R23" s="341"/>
      <c r="S23" s="392">
        <f t="shared" si="2"/>
        <v>0.3455463155463156</v>
      </c>
      <c r="T23" s="330"/>
      <c r="U23" s="330"/>
    </row>
    <row r="24" spans="1:21" ht="63.75" customHeight="1">
      <c r="A24" s="10" t="s">
        <v>84</v>
      </c>
      <c r="B24" s="34" t="s">
        <v>206</v>
      </c>
      <c r="C24" s="127">
        <f aca="true" t="shared" si="5" ref="C24:C29">E24+F24</f>
        <v>145.8</v>
      </c>
      <c r="D24" s="138"/>
      <c r="E24" s="138"/>
      <c r="F24" s="138">
        <v>145.8</v>
      </c>
      <c r="G24" s="162"/>
      <c r="H24" s="127">
        <f>K24</f>
        <v>0</v>
      </c>
      <c r="I24" s="160"/>
      <c r="J24" s="160"/>
      <c r="K24" s="160">
        <v>0</v>
      </c>
      <c r="L24" s="364"/>
      <c r="M24" s="409">
        <f t="shared" si="0"/>
        <v>0</v>
      </c>
      <c r="N24" s="127">
        <f>Q24</f>
        <v>0</v>
      </c>
      <c r="O24" s="160"/>
      <c r="P24" s="160"/>
      <c r="Q24" s="160">
        <v>0</v>
      </c>
      <c r="R24" s="341"/>
      <c r="S24" s="409">
        <f t="shared" si="2"/>
        <v>0</v>
      </c>
      <c r="T24" s="330"/>
      <c r="U24" s="330"/>
    </row>
    <row r="25" spans="1:21" ht="42.75" customHeight="1">
      <c r="A25" s="10" t="s">
        <v>63</v>
      </c>
      <c r="B25" s="41" t="s">
        <v>207</v>
      </c>
      <c r="C25" s="127">
        <f t="shared" si="5"/>
        <v>300</v>
      </c>
      <c r="D25" s="138"/>
      <c r="E25" s="138"/>
      <c r="F25" s="138">
        <v>300</v>
      </c>
      <c r="G25" s="162"/>
      <c r="H25" s="127">
        <f>J25+K25</f>
        <v>271.467</v>
      </c>
      <c r="I25" s="160"/>
      <c r="J25" s="160"/>
      <c r="K25" s="160">
        <v>271.467</v>
      </c>
      <c r="L25" s="364"/>
      <c r="M25" s="409">
        <f t="shared" si="0"/>
        <v>0.90489</v>
      </c>
      <c r="N25" s="127">
        <f>P25+Q25</f>
        <v>271.134</v>
      </c>
      <c r="O25" s="160"/>
      <c r="P25" s="160"/>
      <c r="Q25" s="160">
        <v>271.134</v>
      </c>
      <c r="R25" s="341"/>
      <c r="S25" s="409">
        <f t="shared" si="2"/>
        <v>0.90378</v>
      </c>
      <c r="T25" s="330"/>
      <c r="U25" s="330"/>
    </row>
    <row r="26" spans="1:21" ht="170.25" customHeight="1">
      <c r="A26" s="10" t="s">
        <v>82</v>
      </c>
      <c r="B26" s="112" t="s">
        <v>15</v>
      </c>
      <c r="C26" s="127">
        <f t="shared" si="5"/>
        <v>160</v>
      </c>
      <c r="D26" s="152"/>
      <c r="E26" s="191"/>
      <c r="F26" s="152">
        <v>160</v>
      </c>
      <c r="G26" s="173"/>
      <c r="H26" s="127">
        <f>J26+K26</f>
        <v>28.04</v>
      </c>
      <c r="I26" s="160"/>
      <c r="J26" s="160"/>
      <c r="K26" s="160">
        <v>28.04</v>
      </c>
      <c r="L26" s="364"/>
      <c r="M26" s="409">
        <f t="shared" si="0"/>
        <v>0.17525</v>
      </c>
      <c r="N26" s="127">
        <f>P26+Q26</f>
        <v>28.04</v>
      </c>
      <c r="O26" s="160"/>
      <c r="P26" s="160"/>
      <c r="Q26" s="160">
        <v>28.04</v>
      </c>
      <c r="R26" s="341"/>
      <c r="S26" s="409">
        <f t="shared" si="2"/>
        <v>0.17525</v>
      </c>
      <c r="T26" s="330"/>
      <c r="U26" s="330"/>
    </row>
    <row r="27" spans="1:21" ht="84" customHeight="1">
      <c r="A27" s="10" t="s">
        <v>73</v>
      </c>
      <c r="B27" s="112" t="s">
        <v>224</v>
      </c>
      <c r="C27" s="127">
        <f t="shared" si="5"/>
        <v>100</v>
      </c>
      <c r="D27" s="152"/>
      <c r="E27" s="191"/>
      <c r="F27" s="152">
        <v>100</v>
      </c>
      <c r="G27" s="173"/>
      <c r="H27" s="127">
        <f>J27+K27</f>
        <v>0</v>
      </c>
      <c r="I27" s="160"/>
      <c r="J27" s="160"/>
      <c r="K27" s="160">
        <v>0</v>
      </c>
      <c r="L27" s="364"/>
      <c r="M27" s="409">
        <f t="shared" si="0"/>
        <v>0</v>
      </c>
      <c r="N27" s="127">
        <f>P27+Q27</f>
        <v>0</v>
      </c>
      <c r="O27" s="160"/>
      <c r="P27" s="160"/>
      <c r="Q27" s="160">
        <v>0</v>
      </c>
      <c r="R27" s="341"/>
      <c r="S27" s="409">
        <f t="shared" si="2"/>
        <v>0</v>
      </c>
      <c r="T27" s="330"/>
      <c r="U27" s="330"/>
    </row>
    <row r="28" spans="1:21" ht="51.75" customHeight="1">
      <c r="A28" s="10" t="s">
        <v>74</v>
      </c>
      <c r="B28" s="112" t="s">
        <v>16</v>
      </c>
      <c r="C28" s="127">
        <f t="shared" si="5"/>
        <v>100</v>
      </c>
      <c r="D28" s="152"/>
      <c r="E28" s="191"/>
      <c r="F28" s="152">
        <v>100</v>
      </c>
      <c r="G28" s="173"/>
      <c r="H28" s="127">
        <f>J28+K28</f>
        <v>0</v>
      </c>
      <c r="I28" s="160"/>
      <c r="J28" s="160"/>
      <c r="K28" s="160">
        <v>0</v>
      </c>
      <c r="L28" s="364"/>
      <c r="M28" s="409">
        <f t="shared" si="0"/>
        <v>0</v>
      </c>
      <c r="N28" s="127">
        <f>P28+Q28</f>
        <v>0</v>
      </c>
      <c r="O28" s="160"/>
      <c r="P28" s="160"/>
      <c r="Q28" s="160">
        <v>0</v>
      </c>
      <c r="R28" s="341"/>
      <c r="S28" s="409">
        <f t="shared" si="2"/>
        <v>0</v>
      </c>
      <c r="T28" s="330"/>
      <c r="U28" s="330"/>
    </row>
    <row r="29" spans="1:21" ht="40.5" customHeight="1">
      <c r="A29" s="10" t="s">
        <v>83</v>
      </c>
      <c r="B29" s="112" t="s">
        <v>249</v>
      </c>
      <c r="C29" s="127">
        <f t="shared" si="5"/>
        <v>60</v>
      </c>
      <c r="D29" s="152"/>
      <c r="E29" s="191"/>
      <c r="F29" s="152">
        <v>60</v>
      </c>
      <c r="G29" s="173"/>
      <c r="H29" s="127">
        <f>J29+K29</f>
        <v>0</v>
      </c>
      <c r="I29" s="160"/>
      <c r="J29" s="160"/>
      <c r="K29" s="160">
        <v>0</v>
      </c>
      <c r="L29" s="364"/>
      <c r="M29" s="409">
        <f t="shared" si="0"/>
        <v>0</v>
      </c>
      <c r="N29" s="127">
        <f>P29+Q29</f>
        <v>0</v>
      </c>
      <c r="O29" s="160"/>
      <c r="P29" s="160"/>
      <c r="Q29" s="160">
        <v>0</v>
      </c>
      <c r="R29" s="341"/>
      <c r="S29" s="409">
        <f t="shared" si="2"/>
        <v>0</v>
      </c>
      <c r="T29" s="330"/>
      <c r="U29" s="330"/>
    </row>
    <row r="30" spans="1:21" ht="38.25" customHeight="1">
      <c r="A30" s="10" t="s">
        <v>91</v>
      </c>
      <c r="B30" s="35" t="s">
        <v>17</v>
      </c>
      <c r="C30" s="188">
        <f>C31+C32+C33+C34+C35+C36+C37</f>
        <v>2184.9</v>
      </c>
      <c r="D30" s="186"/>
      <c r="E30" s="189"/>
      <c r="F30" s="186">
        <f>F31+F32+F33+F34+F35+F36+F37</f>
        <v>2184.9</v>
      </c>
      <c r="G30" s="162"/>
      <c r="H30" s="188">
        <f>H31+H32+H33+H34+H35+H36+H37</f>
        <v>357.398</v>
      </c>
      <c r="I30" s="186"/>
      <c r="J30" s="189"/>
      <c r="K30" s="186">
        <f>K31+K32+K33+K34+K35+K36+K37</f>
        <v>357.398</v>
      </c>
      <c r="L30" s="364"/>
      <c r="M30" s="392">
        <f t="shared" si="0"/>
        <v>0.1635763650510321</v>
      </c>
      <c r="N30" s="188">
        <f>N31+N32+N33+N34+N35+N36+N37</f>
        <v>316.74699999999996</v>
      </c>
      <c r="O30" s="186"/>
      <c r="P30" s="189"/>
      <c r="Q30" s="186">
        <f>Q31+Q32+Q33+Q34+Q35+Q36+Q37</f>
        <v>316.74699999999996</v>
      </c>
      <c r="R30" s="341"/>
      <c r="S30" s="392">
        <f t="shared" si="2"/>
        <v>0.14497093688498328</v>
      </c>
      <c r="T30" s="330"/>
      <c r="U30" s="330"/>
    </row>
    <row r="31" spans="1:21" ht="98.25" customHeight="1">
      <c r="A31" s="55" t="s">
        <v>84</v>
      </c>
      <c r="B31" s="34" t="s">
        <v>18</v>
      </c>
      <c r="C31" s="127">
        <f>E31+F31</f>
        <v>50</v>
      </c>
      <c r="D31" s="78"/>
      <c r="E31" s="78"/>
      <c r="F31" s="138">
        <v>50</v>
      </c>
      <c r="G31" s="177"/>
      <c r="H31" s="127">
        <f>J31+K31</f>
        <v>33</v>
      </c>
      <c r="I31" s="78"/>
      <c r="J31" s="78"/>
      <c r="K31" s="78">
        <v>33</v>
      </c>
      <c r="L31" s="377"/>
      <c r="M31" s="409">
        <f t="shared" si="0"/>
        <v>0.66</v>
      </c>
      <c r="N31" s="127">
        <f>P31+Q31</f>
        <v>33</v>
      </c>
      <c r="O31" s="78"/>
      <c r="P31" s="78"/>
      <c r="Q31" s="78">
        <v>33</v>
      </c>
      <c r="R31" s="343"/>
      <c r="S31" s="409">
        <f t="shared" si="2"/>
        <v>0.66</v>
      </c>
      <c r="T31" s="330"/>
      <c r="U31" s="330"/>
    </row>
    <row r="32" spans="1:21" ht="87.75" customHeight="1">
      <c r="A32" s="10" t="s">
        <v>63</v>
      </c>
      <c r="B32" s="89" t="s">
        <v>19</v>
      </c>
      <c r="C32" s="127">
        <f>F32</f>
        <v>500</v>
      </c>
      <c r="D32" s="138"/>
      <c r="E32" s="138"/>
      <c r="F32" s="192">
        <v>500</v>
      </c>
      <c r="G32" s="162"/>
      <c r="H32" s="127">
        <f>K32</f>
        <v>0</v>
      </c>
      <c r="I32" s="138"/>
      <c r="J32" s="138"/>
      <c r="K32" s="138">
        <v>0</v>
      </c>
      <c r="L32" s="364"/>
      <c r="M32" s="409">
        <f t="shared" si="0"/>
        <v>0</v>
      </c>
      <c r="N32" s="127">
        <f>Q32</f>
        <v>0</v>
      </c>
      <c r="O32" s="138"/>
      <c r="P32" s="138"/>
      <c r="Q32" s="138">
        <v>0</v>
      </c>
      <c r="R32" s="341"/>
      <c r="S32" s="409">
        <f t="shared" si="2"/>
        <v>0</v>
      </c>
      <c r="T32" s="330"/>
      <c r="U32" s="330"/>
    </row>
    <row r="33" spans="1:21" ht="48" customHeight="1">
      <c r="A33" s="10" t="s">
        <v>82</v>
      </c>
      <c r="B33" s="34" t="s">
        <v>250</v>
      </c>
      <c r="C33" s="127">
        <f>E33+F33</f>
        <v>200</v>
      </c>
      <c r="D33" s="138"/>
      <c r="E33" s="138"/>
      <c r="F33" s="138">
        <v>200</v>
      </c>
      <c r="G33" s="162"/>
      <c r="H33" s="127">
        <f>J33+K33</f>
        <v>0</v>
      </c>
      <c r="I33" s="138"/>
      <c r="J33" s="138"/>
      <c r="K33" s="138">
        <v>0</v>
      </c>
      <c r="L33" s="364"/>
      <c r="M33" s="409">
        <f t="shared" si="0"/>
        <v>0</v>
      </c>
      <c r="N33" s="127">
        <f>P33+Q33</f>
        <v>0</v>
      </c>
      <c r="O33" s="138"/>
      <c r="P33" s="138"/>
      <c r="Q33" s="138">
        <v>0</v>
      </c>
      <c r="R33" s="341"/>
      <c r="S33" s="409">
        <f t="shared" si="2"/>
        <v>0</v>
      </c>
      <c r="T33" s="330"/>
      <c r="U33" s="330"/>
    </row>
    <row r="34" spans="1:21" ht="189" customHeight="1">
      <c r="A34" s="10" t="s">
        <v>73</v>
      </c>
      <c r="B34" s="513" t="s">
        <v>20</v>
      </c>
      <c r="C34" s="156">
        <f>F34</f>
        <v>110</v>
      </c>
      <c r="D34" s="138"/>
      <c r="E34" s="138"/>
      <c r="F34" s="187">
        <v>110</v>
      </c>
      <c r="G34" s="162"/>
      <c r="H34" s="127">
        <f>J34+K34</f>
        <v>0</v>
      </c>
      <c r="I34" s="138"/>
      <c r="J34" s="138"/>
      <c r="K34" s="138">
        <v>0</v>
      </c>
      <c r="L34" s="364"/>
      <c r="M34" s="410">
        <f t="shared" si="0"/>
        <v>0</v>
      </c>
      <c r="N34" s="127">
        <f>P34+Q34</f>
        <v>0</v>
      </c>
      <c r="O34" s="138"/>
      <c r="P34" s="138"/>
      <c r="Q34" s="138">
        <v>0</v>
      </c>
      <c r="R34" s="341"/>
      <c r="S34" s="410">
        <f t="shared" si="2"/>
        <v>0</v>
      </c>
      <c r="T34" s="330"/>
      <c r="U34" s="330"/>
    </row>
    <row r="35" spans="1:21" ht="146.25" customHeight="1">
      <c r="A35" s="10" t="s">
        <v>74</v>
      </c>
      <c r="B35" s="73" t="s">
        <v>21</v>
      </c>
      <c r="C35" s="127">
        <f>F35</f>
        <v>747.5</v>
      </c>
      <c r="D35" s="138"/>
      <c r="E35" s="138"/>
      <c r="F35" s="187">
        <v>747.5</v>
      </c>
      <c r="G35" s="162"/>
      <c r="H35" s="127">
        <f>J35+K35</f>
        <v>137.353</v>
      </c>
      <c r="I35" s="138"/>
      <c r="J35" s="138"/>
      <c r="K35" s="138">
        <v>137.353</v>
      </c>
      <c r="L35" s="364"/>
      <c r="M35" s="409">
        <f t="shared" si="0"/>
        <v>0.18374983277591975</v>
      </c>
      <c r="N35" s="127">
        <f>P35+Q35</f>
        <v>122.503</v>
      </c>
      <c r="O35" s="138"/>
      <c r="P35" s="138"/>
      <c r="Q35" s="138">
        <v>122.503</v>
      </c>
      <c r="R35" s="341"/>
      <c r="S35" s="409">
        <f t="shared" si="2"/>
        <v>0.16388361204013377</v>
      </c>
      <c r="T35" s="330"/>
      <c r="U35" s="330"/>
    </row>
    <row r="36" spans="1:21" ht="162" customHeight="1">
      <c r="A36" s="55" t="s">
        <v>83</v>
      </c>
      <c r="B36" s="103" t="s">
        <v>22</v>
      </c>
      <c r="C36" s="127">
        <f>F36</f>
        <v>545</v>
      </c>
      <c r="D36" s="138"/>
      <c r="E36" s="193"/>
      <c r="F36" s="187">
        <v>545</v>
      </c>
      <c r="G36" s="162"/>
      <c r="H36" s="127">
        <f>K36</f>
        <v>187.045</v>
      </c>
      <c r="I36" s="138"/>
      <c r="J36" s="193"/>
      <c r="K36" s="187">
        <v>187.045</v>
      </c>
      <c r="L36" s="364"/>
      <c r="M36" s="409">
        <f t="shared" si="0"/>
        <v>0.3432018348623853</v>
      </c>
      <c r="N36" s="127">
        <f>Q36</f>
        <v>161.244</v>
      </c>
      <c r="O36" s="138"/>
      <c r="P36" s="193"/>
      <c r="Q36" s="187">
        <v>161.244</v>
      </c>
      <c r="R36" s="341"/>
      <c r="S36" s="409">
        <f t="shared" si="2"/>
        <v>0.2958605504587156</v>
      </c>
      <c r="T36" s="330"/>
      <c r="U36" s="330"/>
    </row>
    <row r="37" spans="1:21" ht="27" customHeight="1">
      <c r="A37" s="55" t="s">
        <v>170</v>
      </c>
      <c r="B37" s="73" t="s">
        <v>225</v>
      </c>
      <c r="C37" s="156">
        <f>F37</f>
        <v>32.4</v>
      </c>
      <c r="D37" s="138"/>
      <c r="E37" s="193"/>
      <c r="F37" s="187">
        <v>32.4</v>
      </c>
      <c r="G37" s="162"/>
      <c r="H37" s="156">
        <f>K37</f>
        <v>0</v>
      </c>
      <c r="I37" s="138"/>
      <c r="J37" s="193"/>
      <c r="K37" s="187">
        <v>0</v>
      </c>
      <c r="L37" s="364"/>
      <c r="M37" s="409">
        <f t="shared" si="0"/>
        <v>0</v>
      </c>
      <c r="N37" s="156">
        <f>Q37</f>
        <v>0</v>
      </c>
      <c r="O37" s="138"/>
      <c r="P37" s="193"/>
      <c r="Q37" s="187">
        <v>0</v>
      </c>
      <c r="R37" s="341"/>
      <c r="S37" s="409">
        <f t="shared" si="2"/>
        <v>0</v>
      </c>
      <c r="T37" s="330"/>
      <c r="U37" s="330"/>
    </row>
    <row r="38" spans="1:21" ht="63.75" customHeight="1">
      <c r="A38" s="10" t="s">
        <v>116</v>
      </c>
      <c r="B38" s="74" t="s">
        <v>23</v>
      </c>
      <c r="C38" s="194">
        <f>C39</f>
        <v>400</v>
      </c>
      <c r="D38" s="186"/>
      <c r="E38" s="189"/>
      <c r="F38" s="186">
        <f>F39</f>
        <v>400</v>
      </c>
      <c r="G38" s="162"/>
      <c r="H38" s="194">
        <f>H39</f>
        <v>0</v>
      </c>
      <c r="I38" s="186"/>
      <c r="J38" s="189"/>
      <c r="K38" s="186">
        <f>K39</f>
        <v>0</v>
      </c>
      <c r="L38" s="364"/>
      <c r="M38" s="392">
        <f t="shared" si="0"/>
        <v>0</v>
      </c>
      <c r="N38" s="188">
        <f>N39</f>
        <v>0</v>
      </c>
      <c r="O38" s="186"/>
      <c r="P38" s="189"/>
      <c r="Q38" s="186">
        <f>Q39</f>
        <v>0</v>
      </c>
      <c r="R38" s="341"/>
      <c r="S38" s="409">
        <f t="shared" si="2"/>
        <v>0</v>
      </c>
      <c r="T38" s="330"/>
      <c r="U38" s="330"/>
    </row>
    <row r="39" spans="1:21" ht="84.75" customHeight="1">
      <c r="A39" s="10" t="s">
        <v>84</v>
      </c>
      <c r="B39" s="34" t="s">
        <v>24</v>
      </c>
      <c r="C39" s="156">
        <f>E39+F39</f>
        <v>400</v>
      </c>
      <c r="D39" s="138"/>
      <c r="E39" s="138"/>
      <c r="F39" s="138">
        <v>400</v>
      </c>
      <c r="G39" s="162"/>
      <c r="H39" s="127">
        <f>J39+K39</f>
        <v>0</v>
      </c>
      <c r="I39" s="138"/>
      <c r="J39" s="138"/>
      <c r="K39" s="138">
        <v>0</v>
      </c>
      <c r="L39" s="364"/>
      <c r="M39" s="409">
        <f t="shared" si="0"/>
        <v>0</v>
      </c>
      <c r="N39" s="127">
        <f>P39+Q39</f>
        <v>0</v>
      </c>
      <c r="O39" s="138"/>
      <c r="P39" s="138"/>
      <c r="Q39" s="138">
        <v>0</v>
      </c>
      <c r="R39" s="341"/>
      <c r="S39" s="409">
        <f t="shared" si="2"/>
        <v>0</v>
      </c>
      <c r="T39" s="330"/>
      <c r="U39" s="330"/>
    </row>
    <row r="40" spans="1:21" ht="36.75" customHeight="1">
      <c r="A40" s="10" t="s">
        <v>117</v>
      </c>
      <c r="B40" s="75" t="s">
        <v>25</v>
      </c>
      <c r="C40" s="195">
        <f>C41+C42</f>
        <v>520</v>
      </c>
      <c r="D40" s="186"/>
      <c r="E40" s="186"/>
      <c r="F40" s="195">
        <f>F41+F42</f>
        <v>520</v>
      </c>
      <c r="G40" s="162"/>
      <c r="H40" s="195">
        <f>H41+H42</f>
        <v>0</v>
      </c>
      <c r="I40" s="186"/>
      <c r="J40" s="186"/>
      <c r="K40" s="195">
        <f>K41+K42</f>
        <v>0</v>
      </c>
      <c r="L40" s="318"/>
      <c r="M40" s="392">
        <f t="shared" si="0"/>
        <v>0</v>
      </c>
      <c r="N40" s="212">
        <f>N41+N42</f>
        <v>0</v>
      </c>
      <c r="O40" s="186"/>
      <c r="P40" s="186"/>
      <c r="Q40" s="195">
        <f>Q41+Q42</f>
        <v>0</v>
      </c>
      <c r="R40" s="341"/>
      <c r="S40" s="409">
        <f t="shared" si="2"/>
        <v>0</v>
      </c>
      <c r="T40" s="330"/>
      <c r="U40" s="330"/>
    </row>
    <row r="41" spans="1:21" ht="62.25" customHeight="1">
      <c r="A41" s="10" t="s">
        <v>84</v>
      </c>
      <c r="B41" s="71" t="s">
        <v>26</v>
      </c>
      <c r="C41" s="156">
        <f>D41+E41+F41</f>
        <v>20</v>
      </c>
      <c r="D41" s="186"/>
      <c r="E41" s="186"/>
      <c r="F41" s="138">
        <v>20</v>
      </c>
      <c r="G41" s="181"/>
      <c r="H41" s="156">
        <f>I41+J41+K41</f>
        <v>0</v>
      </c>
      <c r="I41" s="186"/>
      <c r="J41" s="186"/>
      <c r="K41" s="138">
        <v>0</v>
      </c>
      <c r="L41" s="318"/>
      <c r="M41" s="409">
        <f t="shared" si="0"/>
        <v>0</v>
      </c>
      <c r="N41" s="127">
        <f>O41+P41+Q41</f>
        <v>0</v>
      </c>
      <c r="O41" s="186"/>
      <c r="P41" s="186"/>
      <c r="Q41" s="138">
        <v>0</v>
      </c>
      <c r="R41" s="341"/>
      <c r="S41" s="409">
        <f t="shared" si="2"/>
        <v>0</v>
      </c>
      <c r="T41" s="330"/>
      <c r="U41" s="330"/>
    </row>
    <row r="42" spans="1:21" ht="48" customHeight="1">
      <c r="A42" s="10" t="s">
        <v>63</v>
      </c>
      <c r="B42" s="113" t="s">
        <v>27</v>
      </c>
      <c r="C42" s="156">
        <f>D42+E42+F42</f>
        <v>500</v>
      </c>
      <c r="D42" s="186"/>
      <c r="E42" s="186"/>
      <c r="F42" s="138">
        <v>500</v>
      </c>
      <c r="G42" s="181"/>
      <c r="H42" s="156">
        <f>I42+J42+K42</f>
        <v>0</v>
      </c>
      <c r="I42" s="186"/>
      <c r="J42" s="186"/>
      <c r="K42" s="138">
        <v>0</v>
      </c>
      <c r="L42" s="318"/>
      <c r="M42" s="409">
        <f t="shared" si="0"/>
        <v>0</v>
      </c>
      <c r="N42" s="127">
        <f>O42+P42+Q42</f>
        <v>0</v>
      </c>
      <c r="O42" s="186"/>
      <c r="P42" s="186"/>
      <c r="Q42" s="138">
        <v>0</v>
      </c>
      <c r="R42" s="341"/>
      <c r="S42" s="409">
        <f t="shared" si="2"/>
        <v>0</v>
      </c>
      <c r="T42" s="330"/>
      <c r="U42" s="330"/>
    </row>
    <row r="43" spans="1:21" ht="49.5" customHeight="1">
      <c r="A43" s="102" t="s">
        <v>124</v>
      </c>
      <c r="B43" s="114" t="s">
        <v>28</v>
      </c>
      <c r="C43" s="195">
        <f>C44+C45+C46</f>
        <v>6979.3</v>
      </c>
      <c r="D43" s="186"/>
      <c r="E43" s="186"/>
      <c r="F43" s="195">
        <f>F44+F45+F46</f>
        <v>6979.3</v>
      </c>
      <c r="G43" s="196"/>
      <c r="H43" s="195">
        <f>H44+H45+H46</f>
        <v>0</v>
      </c>
      <c r="I43" s="186"/>
      <c r="J43" s="186"/>
      <c r="K43" s="195">
        <f>K44+K45+K46</f>
        <v>0</v>
      </c>
      <c r="L43" s="318"/>
      <c r="M43" s="392">
        <f t="shared" si="0"/>
        <v>0</v>
      </c>
      <c r="N43" s="212">
        <f>N44+N45+N46</f>
        <v>0</v>
      </c>
      <c r="O43" s="186"/>
      <c r="P43" s="186"/>
      <c r="Q43" s="195">
        <f>Q44+Q45+Q46</f>
        <v>0</v>
      </c>
      <c r="R43" s="341"/>
      <c r="S43" s="392">
        <f t="shared" si="2"/>
        <v>0</v>
      </c>
      <c r="T43" s="330"/>
      <c r="U43" s="330"/>
    </row>
    <row r="44" spans="1:21" ht="106.5" customHeight="1">
      <c r="A44" s="10" t="s">
        <v>84</v>
      </c>
      <c r="B44" s="115" t="s">
        <v>251</v>
      </c>
      <c r="C44" s="156">
        <f>D44+E44+F44</f>
        <v>2000</v>
      </c>
      <c r="D44" s="186"/>
      <c r="E44" s="186"/>
      <c r="F44" s="138">
        <v>2000</v>
      </c>
      <c r="G44" s="196"/>
      <c r="H44" s="156">
        <f>I44+J44+K44</f>
        <v>0</v>
      </c>
      <c r="I44" s="186"/>
      <c r="J44" s="186"/>
      <c r="K44" s="138">
        <v>0</v>
      </c>
      <c r="L44" s="318"/>
      <c r="M44" s="409">
        <f t="shared" si="0"/>
        <v>0</v>
      </c>
      <c r="N44" s="127">
        <f>O44+P44+Q44</f>
        <v>0</v>
      </c>
      <c r="O44" s="186"/>
      <c r="P44" s="186"/>
      <c r="Q44" s="138">
        <v>0</v>
      </c>
      <c r="R44" s="341"/>
      <c r="S44" s="409">
        <f t="shared" si="2"/>
        <v>0</v>
      </c>
      <c r="T44" s="330"/>
      <c r="U44" s="330"/>
    </row>
    <row r="45" spans="1:21" ht="84" customHeight="1">
      <c r="A45" s="10" t="s">
        <v>63</v>
      </c>
      <c r="B45" s="116" t="s">
        <v>29</v>
      </c>
      <c r="C45" s="156">
        <f>D45+E45+F45</f>
        <v>1644.3</v>
      </c>
      <c r="D45" s="186"/>
      <c r="E45" s="186"/>
      <c r="F45" s="138">
        <v>1644.3</v>
      </c>
      <c r="G45" s="196"/>
      <c r="H45" s="156">
        <f>I45+J45+K45</f>
        <v>0</v>
      </c>
      <c r="I45" s="186"/>
      <c r="J45" s="186"/>
      <c r="K45" s="138">
        <v>0</v>
      </c>
      <c r="L45" s="318"/>
      <c r="M45" s="409">
        <f t="shared" si="0"/>
        <v>0</v>
      </c>
      <c r="N45" s="127">
        <f>O45+P45+Q45</f>
        <v>0</v>
      </c>
      <c r="O45" s="186"/>
      <c r="P45" s="186"/>
      <c r="Q45" s="138">
        <v>0</v>
      </c>
      <c r="R45" s="341"/>
      <c r="S45" s="409">
        <f t="shared" si="2"/>
        <v>0</v>
      </c>
      <c r="T45" s="330"/>
      <c r="U45" s="330"/>
    </row>
    <row r="46" spans="1:21" ht="87" customHeight="1">
      <c r="A46" s="10" t="s">
        <v>82</v>
      </c>
      <c r="B46" s="73" t="s">
        <v>30</v>
      </c>
      <c r="C46" s="156">
        <f>D46+E46+F46</f>
        <v>3335</v>
      </c>
      <c r="D46" s="186"/>
      <c r="E46" s="186"/>
      <c r="F46" s="138">
        <v>3335</v>
      </c>
      <c r="G46" s="196"/>
      <c r="H46" s="156">
        <f>I46+J46+K46</f>
        <v>0</v>
      </c>
      <c r="I46" s="186"/>
      <c r="J46" s="186"/>
      <c r="K46" s="138">
        <v>0</v>
      </c>
      <c r="L46" s="318"/>
      <c r="M46" s="409">
        <f t="shared" si="0"/>
        <v>0</v>
      </c>
      <c r="N46" s="127">
        <f>O46+P46+Q46</f>
        <v>0</v>
      </c>
      <c r="O46" s="186"/>
      <c r="P46" s="186"/>
      <c r="Q46" s="138">
        <v>0</v>
      </c>
      <c r="R46" s="341"/>
      <c r="S46" s="409">
        <f t="shared" si="2"/>
        <v>0</v>
      </c>
      <c r="T46" s="330"/>
      <c r="U46" s="330"/>
    </row>
    <row r="47" spans="1:21" ht="48" customHeight="1">
      <c r="A47" s="102" t="s">
        <v>31</v>
      </c>
      <c r="B47" s="117" t="s">
        <v>32</v>
      </c>
      <c r="C47" s="186">
        <f>C48+C49</f>
        <v>60</v>
      </c>
      <c r="D47" s="186"/>
      <c r="E47" s="186"/>
      <c r="F47" s="186">
        <f>F48+F49</f>
        <v>60</v>
      </c>
      <c r="G47" s="196"/>
      <c r="H47" s="186">
        <f>H48+H49</f>
        <v>0</v>
      </c>
      <c r="I47" s="186"/>
      <c r="J47" s="186"/>
      <c r="K47" s="186">
        <f>K48+K49</f>
        <v>0</v>
      </c>
      <c r="L47" s="318"/>
      <c r="M47" s="392">
        <f t="shared" si="0"/>
        <v>0</v>
      </c>
      <c r="N47" s="188">
        <f>N48+N49</f>
        <v>0</v>
      </c>
      <c r="O47" s="186"/>
      <c r="P47" s="186"/>
      <c r="Q47" s="186">
        <f>Q48+Q49</f>
        <v>0</v>
      </c>
      <c r="R47" s="341"/>
      <c r="S47" s="392">
        <f t="shared" si="2"/>
        <v>0</v>
      </c>
      <c r="T47" s="330"/>
      <c r="U47" s="330"/>
    </row>
    <row r="48" spans="1:21" ht="99.75" customHeight="1">
      <c r="A48" s="10" t="s">
        <v>84</v>
      </c>
      <c r="B48" s="115" t="s">
        <v>33</v>
      </c>
      <c r="C48" s="156">
        <f>F48</f>
        <v>30</v>
      </c>
      <c r="D48" s="186"/>
      <c r="E48" s="186"/>
      <c r="F48" s="138">
        <v>30</v>
      </c>
      <c r="G48" s="196"/>
      <c r="H48" s="156">
        <f>K48</f>
        <v>0</v>
      </c>
      <c r="I48" s="186"/>
      <c r="J48" s="186"/>
      <c r="K48" s="138">
        <v>0</v>
      </c>
      <c r="L48" s="318"/>
      <c r="M48" s="409">
        <f t="shared" si="0"/>
        <v>0</v>
      </c>
      <c r="N48" s="127">
        <f>Q48</f>
        <v>0</v>
      </c>
      <c r="O48" s="186"/>
      <c r="P48" s="186"/>
      <c r="Q48" s="138">
        <v>0</v>
      </c>
      <c r="R48" s="341"/>
      <c r="S48" s="409">
        <f t="shared" si="2"/>
        <v>0</v>
      </c>
      <c r="T48" s="330"/>
      <c r="U48" s="330"/>
    </row>
    <row r="49" spans="1:21" ht="36" customHeight="1">
      <c r="A49" s="10" t="s">
        <v>63</v>
      </c>
      <c r="B49" s="118" t="s">
        <v>34</v>
      </c>
      <c r="C49" s="156">
        <f>F49</f>
        <v>30</v>
      </c>
      <c r="D49" s="186"/>
      <c r="E49" s="186"/>
      <c r="F49" s="138">
        <v>30</v>
      </c>
      <c r="G49" s="196"/>
      <c r="H49" s="156">
        <f>K49</f>
        <v>0</v>
      </c>
      <c r="I49" s="186"/>
      <c r="J49" s="186"/>
      <c r="K49" s="138">
        <v>0</v>
      </c>
      <c r="L49" s="318"/>
      <c r="M49" s="409">
        <f t="shared" si="0"/>
        <v>0</v>
      </c>
      <c r="N49" s="127">
        <f>Q49</f>
        <v>0</v>
      </c>
      <c r="O49" s="186"/>
      <c r="P49" s="186"/>
      <c r="Q49" s="138">
        <v>0</v>
      </c>
      <c r="R49" s="341"/>
      <c r="S49" s="409">
        <f t="shared" si="2"/>
        <v>0</v>
      </c>
      <c r="T49" s="330"/>
      <c r="U49" s="330"/>
    </row>
    <row r="50" spans="1:21" ht="50.25" customHeight="1" thickBot="1">
      <c r="A50" s="378" t="s">
        <v>252</v>
      </c>
      <c r="B50" s="416" t="s">
        <v>253</v>
      </c>
      <c r="C50" s="174">
        <f>E50</f>
        <v>382.7</v>
      </c>
      <c r="D50" s="228"/>
      <c r="E50" s="209">
        <v>382.7</v>
      </c>
      <c r="F50" s="209"/>
      <c r="G50" s="415"/>
      <c r="H50" s="156">
        <f>K50+J50</f>
        <v>0</v>
      </c>
      <c r="I50" s="186"/>
      <c r="J50" s="138">
        <v>0</v>
      </c>
      <c r="K50" s="138"/>
      <c r="L50" s="318"/>
      <c r="M50" s="409">
        <f>H50/C50</f>
        <v>0</v>
      </c>
      <c r="N50" s="156">
        <f>Q50+P50</f>
        <v>0</v>
      </c>
      <c r="O50" s="186"/>
      <c r="P50" s="138">
        <v>0</v>
      </c>
      <c r="Q50" s="138"/>
      <c r="R50" s="341"/>
      <c r="S50" s="409">
        <f>N50/C50</f>
        <v>0</v>
      </c>
      <c r="T50" s="330"/>
      <c r="U50" s="330"/>
    </row>
    <row r="51" spans="1:21" ht="93" customHeight="1" thickBot="1">
      <c r="A51" s="17">
        <v>2</v>
      </c>
      <c r="B51" s="498" t="s">
        <v>1</v>
      </c>
      <c r="C51" s="269">
        <f>C52</f>
        <v>5635</v>
      </c>
      <c r="D51" s="261"/>
      <c r="E51" s="261">
        <f>E52</f>
        <v>0</v>
      </c>
      <c r="F51" s="261">
        <f>F52</f>
        <v>5635</v>
      </c>
      <c r="G51" s="167"/>
      <c r="H51" s="178">
        <f>H52</f>
        <v>980.127</v>
      </c>
      <c r="I51" s="165"/>
      <c r="J51" s="165">
        <f>J52</f>
        <v>0</v>
      </c>
      <c r="K51" s="261">
        <f>K52</f>
        <v>980.127</v>
      </c>
      <c r="L51" s="166"/>
      <c r="M51" s="390">
        <f t="shared" si="0"/>
        <v>0.17393558118899732</v>
      </c>
      <c r="N51" s="164">
        <f>N52</f>
        <v>835.824</v>
      </c>
      <c r="O51" s="165"/>
      <c r="P51" s="165">
        <f>P52</f>
        <v>0</v>
      </c>
      <c r="Q51" s="261">
        <f>Q52</f>
        <v>835.824</v>
      </c>
      <c r="R51" s="344"/>
      <c r="S51" s="391">
        <f>N51/C51</f>
        <v>0.14832724046140194</v>
      </c>
      <c r="T51" s="330"/>
      <c r="U51" s="330"/>
    </row>
    <row r="52" spans="1:21" ht="48" customHeight="1" thickBot="1">
      <c r="A52" s="76">
        <v>1</v>
      </c>
      <c r="B52" s="77" t="s">
        <v>13</v>
      </c>
      <c r="C52" s="183">
        <f>E52+F52</f>
        <v>5635</v>
      </c>
      <c r="D52" s="183"/>
      <c r="E52" s="184">
        <v>0</v>
      </c>
      <c r="F52" s="184">
        <v>5635</v>
      </c>
      <c r="G52" s="185"/>
      <c r="H52" s="475">
        <f>J52+K52</f>
        <v>980.127</v>
      </c>
      <c r="I52" s="184"/>
      <c r="J52" s="184">
        <v>0</v>
      </c>
      <c r="K52" s="184">
        <v>980.127</v>
      </c>
      <c r="L52" s="476"/>
      <c r="M52" s="455">
        <f t="shared" si="0"/>
        <v>0.17393558118899732</v>
      </c>
      <c r="N52" s="475">
        <f>P52+Q52</f>
        <v>835.824</v>
      </c>
      <c r="O52" s="184"/>
      <c r="P52" s="184">
        <v>0</v>
      </c>
      <c r="Q52" s="184">
        <v>835.824</v>
      </c>
      <c r="R52" s="477"/>
      <c r="S52" s="455">
        <f t="shared" si="2"/>
        <v>0.14832724046140194</v>
      </c>
      <c r="T52" s="330"/>
      <c r="U52" s="330"/>
    </row>
    <row r="53" spans="1:21" ht="81" customHeight="1" thickBot="1">
      <c r="A53" s="17">
        <v>3</v>
      </c>
      <c r="B53" s="278" t="s">
        <v>208</v>
      </c>
      <c r="C53" s="269">
        <f>C54+C55+C56+C57+C58+C59+C60+C61+C62+C63</f>
        <v>23419.6</v>
      </c>
      <c r="D53" s="261"/>
      <c r="E53" s="269"/>
      <c r="F53" s="269">
        <f>F54+F55+F56+F57+F58+F59+F60+F61+F62+F63</f>
        <v>23419.6</v>
      </c>
      <c r="G53" s="179"/>
      <c r="H53" s="178">
        <f>H54+H55+H56+H57+H58+H59+H60+H61+H62+H63</f>
        <v>308.257</v>
      </c>
      <c r="I53" s="165"/>
      <c r="J53" s="178"/>
      <c r="K53" s="178">
        <f>K54+K55+K56+K57+K58+K59+K60+K61+K62+K63</f>
        <v>308.257</v>
      </c>
      <c r="L53" s="319"/>
      <c r="M53" s="413">
        <f aca="true" t="shared" si="6" ref="M53:M89">H53/C53</f>
        <v>0.013162351193017814</v>
      </c>
      <c r="N53" s="164">
        <f>N54+N55+N56+N57+N58+N59+N60+N61+N62+N63</f>
        <v>308.257</v>
      </c>
      <c r="O53" s="165"/>
      <c r="P53" s="178"/>
      <c r="Q53" s="178">
        <f>Q54+Q55+Q56+Q57+Q58+Q59+Q60+Q61+Q62+Q63</f>
        <v>308.257</v>
      </c>
      <c r="R53" s="346"/>
      <c r="S53" s="391">
        <f>N53/C53</f>
        <v>0.013162351193017814</v>
      </c>
      <c r="T53" s="331"/>
      <c r="U53" s="331"/>
    </row>
    <row r="54" spans="1:21" ht="72" customHeight="1">
      <c r="A54" s="32">
        <v>1</v>
      </c>
      <c r="B54" s="43" t="s">
        <v>211</v>
      </c>
      <c r="C54" s="182">
        <f>F54</f>
        <v>50</v>
      </c>
      <c r="D54" s="171"/>
      <c r="E54" s="171"/>
      <c r="F54" s="171">
        <v>50</v>
      </c>
      <c r="G54" s="478"/>
      <c r="H54" s="154">
        <f>K54</f>
        <v>0</v>
      </c>
      <c r="I54" s="171"/>
      <c r="J54" s="171"/>
      <c r="K54" s="171">
        <v>0</v>
      </c>
      <c r="L54" s="317"/>
      <c r="M54" s="409">
        <f t="shared" si="6"/>
        <v>0</v>
      </c>
      <c r="N54" s="154">
        <f>Q54</f>
        <v>0</v>
      </c>
      <c r="O54" s="171"/>
      <c r="P54" s="171"/>
      <c r="Q54" s="171">
        <v>0</v>
      </c>
      <c r="R54" s="479"/>
      <c r="S54" s="409">
        <f t="shared" si="2"/>
        <v>0</v>
      </c>
      <c r="T54" s="331"/>
      <c r="U54" s="331"/>
    </row>
    <row r="55" spans="1:21" ht="75.75" customHeight="1">
      <c r="A55" s="19">
        <v>2</v>
      </c>
      <c r="B55" s="83" t="s">
        <v>212</v>
      </c>
      <c r="C55" s="156">
        <f>F55</f>
        <v>14390</v>
      </c>
      <c r="D55" s="160"/>
      <c r="E55" s="160"/>
      <c r="F55" s="160">
        <v>14390</v>
      </c>
      <c r="G55" s="181"/>
      <c r="H55" s="127">
        <f>K55</f>
        <v>308.257</v>
      </c>
      <c r="I55" s="160"/>
      <c r="J55" s="160"/>
      <c r="K55" s="160">
        <v>308.257</v>
      </c>
      <c r="L55" s="316"/>
      <c r="M55" s="409">
        <f t="shared" si="6"/>
        <v>0.021421612230715776</v>
      </c>
      <c r="N55" s="127">
        <f>Q55</f>
        <v>308.257</v>
      </c>
      <c r="O55" s="160"/>
      <c r="P55" s="160"/>
      <c r="Q55" s="160">
        <v>308.257</v>
      </c>
      <c r="R55" s="347"/>
      <c r="S55" s="409">
        <f t="shared" si="2"/>
        <v>0.021421612230715776</v>
      </c>
      <c r="T55" s="331"/>
      <c r="U55" s="331"/>
    </row>
    <row r="56" spans="1:21" ht="49.5" customHeight="1">
      <c r="A56" s="79">
        <v>3</v>
      </c>
      <c r="B56" s="43" t="s">
        <v>213</v>
      </c>
      <c r="C56" s="156">
        <f>F56</f>
        <v>2531</v>
      </c>
      <c r="D56" s="160"/>
      <c r="E56" s="160"/>
      <c r="F56" s="160">
        <v>2531</v>
      </c>
      <c r="G56" s="181"/>
      <c r="H56" s="182">
        <f>K56</f>
        <v>0</v>
      </c>
      <c r="I56" s="171"/>
      <c r="J56" s="171"/>
      <c r="K56" s="171">
        <v>0</v>
      </c>
      <c r="L56" s="317"/>
      <c r="M56" s="409">
        <f t="shared" si="6"/>
        <v>0</v>
      </c>
      <c r="N56" s="154">
        <f>Q56</f>
        <v>0</v>
      </c>
      <c r="O56" s="171"/>
      <c r="P56" s="171"/>
      <c r="Q56" s="171">
        <v>0</v>
      </c>
      <c r="R56" s="347"/>
      <c r="S56" s="409">
        <f t="shared" si="2"/>
        <v>0</v>
      </c>
      <c r="T56" s="331"/>
      <c r="U56" s="331"/>
    </row>
    <row r="57" spans="1:21" ht="63" customHeight="1">
      <c r="A57" s="32">
        <v>4</v>
      </c>
      <c r="B57" s="43" t="s">
        <v>214</v>
      </c>
      <c r="C57" s="182">
        <f aca="true" t="shared" si="7" ref="C57:C63">E57+F57</f>
        <v>1241.3</v>
      </c>
      <c r="D57" s="171"/>
      <c r="E57" s="171"/>
      <c r="F57" s="171">
        <v>1241.3</v>
      </c>
      <c r="G57" s="173"/>
      <c r="H57" s="154">
        <f>J57+K57</f>
        <v>0</v>
      </c>
      <c r="I57" s="171"/>
      <c r="J57" s="171"/>
      <c r="K57" s="171">
        <v>0</v>
      </c>
      <c r="L57" s="315"/>
      <c r="M57" s="409">
        <f t="shared" si="6"/>
        <v>0</v>
      </c>
      <c r="N57" s="154">
        <f>P57+Q57</f>
        <v>0</v>
      </c>
      <c r="O57" s="171"/>
      <c r="P57" s="171"/>
      <c r="Q57" s="171">
        <v>0</v>
      </c>
      <c r="R57" s="340"/>
      <c r="S57" s="409">
        <f t="shared" si="2"/>
        <v>0</v>
      </c>
      <c r="T57" s="330"/>
      <c r="U57" s="330"/>
    </row>
    <row r="58" spans="1:21" ht="73.5" customHeight="1">
      <c r="A58" s="19">
        <v>5</v>
      </c>
      <c r="B58" s="23" t="s">
        <v>215</v>
      </c>
      <c r="C58" s="156">
        <f t="shared" si="7"/>
        <v>3022.3</v>
      </c>
      <c r="D58" s="160"/>
      <c r="E58" s="160"/>
      <c r="F58" s="160">
        <v>3022.3</v>
      </c>
      <c r="G58" s="162"/>
      <c r="H58" s="127">
        <f>J58+K58</f>
        <v>0</v>
      </c>
      <c r="I58" s="160"/>
      <c r="J58" s="160"/>
      <c r="K58" s="160">
        <v>0</v>
      </c>
      <c r="L58" s="364"/>
      <c r="M58" s="409">
        <f t="shared" si="6"/>
        <v>0</v>
      </c>
      <c r="N58" s="127">
        <f>P58+Q58</f>
        <v>0</v>
      </c>
      <c r="O58" s="160"/>
      <c r="P58" s="160"/>
      <c r="Q58" s="160">
        <v>0</v>
      </c>
      <c r="R58" s="341"/>
      <c r="S58" s="409">
        <f t="shared" si="2"/>
        <v>0</v>
      </c>
      <c r="T58" s="330"/>
      <c r="U58" s="330"/>
    </row>
    <row r="59" spans="1:21" ht="69" customHeight="1">
      <c r="A59" s="19">
        <v>6</v>
      </c>
      <c r="B59" s="23" t="s">
        <v>216</v>
      </c>
      <c r="C59" s="156">
        <f t="shared" si="7"/>
        <v>500</v>
      </c>
      <c r="D59" s="160"/>
      <c r="E59" s="160"/>
      <c r="F59" s="160">
        <v>500</v>
      </c>
      <c r="G59" s="162"/>
      <c r="H59" s="127">
        <f>J59+K59</f>
        <v>0</v>
      </c>
      <c r="I59" s="160"/>
      <c r="J59" s="160"/>
      <c r="K59" s="160">
        <v>0</v>
      </c>
      <c r="L59" s="364"/>
      <c r="M59" s="409">
        <f t="shared" si="6"/>
        <v>0</v>
      </c>
      <c r="N59" s="127">
        <f>P59+Q59</f>
        <v>0</v>
      </c>
      <c r="O59" s="160"/>
      <c r="P59" s="160"/>
      <c r="Q59" s="160">
        <v>0</v>
      </c>
      <c r="R59" s="341"/>
      <c r="S59" s="409">
        <f t="shared" si="2"/>
        <v>0</v>
      </c>
      <c r="T59" s="330"/>
      <c r="U59" s="330"/>
    </row>
    <row r="60" spans="1:21" ht="84.75" customHeight="1">
      <c r="A60" s="32">
        <v>7</v>
      </c>
      <c r="B60" s="43" t="s">
        <v>9</v>
      </c>
      <c r="C60" s="156">
        <f>F60</f>
        <v>780</v>
      </c>
      <c r="D60" s="171"/>
      <c r="E60" s="171"/>
      <c r="F60" s="171">
        <v>780</v>
      </c>
      <c r="G60" s="173"/>
      <c r="H60" s="127">
        <f>J60+K60</f>
        <v>0</v>
      </c>
      <c r="I60" s="160"/>
      <c r="J60" s="160"/>
      <c r="K60" s="160">
        <v>0</v>
      </c>
      <c r="L60" s="364"/>
      <c r="M60" s="409">
        <f t="shared" si="6"/>
        <v>0</v>
      </c>
      <c r="N60" s="127">
        <f>P60+Q60</f>
        <v>0</v>
      </c>
      <c r="O60" s="160"/>
      <c r="P60" s="160"/>
      <c r="Q60" s="160">
        <v>0</v>
      </c>
      <c r="R60" s="340"/>
      <c r="S60" s="409">
        <f t="shared" si="2"/>
        <v>0</v>
      </c>
      <c r="T60" s="330"/>
      <c r="U60" s="330"/>
    </row>
    <row r="61" spans="1:21" ht="51.75" customHeight="1">
      <c r="A61" s="32">
        <v>8</v>
      </c>
      <c r="B61" s="43" t="s">
        <v>10</v>
      </c>
      <c r="C61" s="156">
        <f t="shared" si="7"/>
        <v>675</v>
      </c>
      <c r="D61" s="171"/>
      <c r="E61" s="171"/>
      <c r="F61" s="171">
        <v>675</v>
      </c>
      <c r="G61" s="173"/>
      <c r="H61" s="127">
        <f>J61+K61</f>
        <v>0</v>
      </c>
      <c r="I61" s="171"/>
      <c r="J61" s="171"/>
      <c r="K61" s="171">
        <v>0</v>
      </c>
      <c r="L61" s="315"/>
      <c r="M61" s="409">
        <f t="shared" si="6"/>
        <v>0</v>
      </c>
      <c r="N61" s="127">
        <f>P61+Q61</f>
        <v>0</v>
      </c>
      <c r="O61" s="171"/>
      <c r="P61" s="171"/>
      <c r="Q61" s="171">
        <v>0</v>
      </c>
      <c r="R61" s="340"/>
      <c r="S61" s="409">
        <f t="shared" si="2"/>
        <v>0</v>
      </c>
      <c r="T61" s="330"/>
      <c r="U61" s="330"/>
    </row>
    <row r="62" spans="1:21" ht="48" customHeight="1">
      <c r="A62" s="19">
        <v>9</v>
      </c>
      <c r="B62" s="23" t="s">
        <v>11</v>
      </c>
      <c r="C62" s="156">
        <f t="shared" si="7"/>
        <v>30</v>
      </c>
      <c r="D62" s="160"/>
      <c r="E62" s="160"/>
      <c r="F62" s="160">
        <v>30</v>
      </c>
      <c r="G62" s="162"/>
      <c r="H62" s="127">
        <f>K62</f>
        <v>0</v>
      </c>
      <c r="I62" s="160"/>
      <c r="J62" s="160"/>
      <c r="K62" s="160">
        <v>0</v>
      </c>
      <c r="L62" s="364"/>
      <c r="M62" s="409">
        <f t="shared" si="6"/>
        <v>0</v>
      </c>
      <c r="N62" s="127">
        <f>Q62</f>
        <v>0</v>
      </c>
      <c r="O62" s="160"/>
      <c r="P62" s="160"/>
      <c r="Q62" s="160">
        <v>0</v>
      </c>
      <c r="R62" s="341"/>
      <c r="S62" s="409">
        <f t="shared" si="2"/>
        <v>0</v>
      </c>
      <c r="T62" s="330"/>
      <c r="U62" s="330"/>
    </row>
    <row r="63" spans="1:21" ht="51" customHeight="1" thickBot="1">
      <c r="A63" s="32">
        <v>10</v>
      </c>
      <c r="B63" s="43" t="s">
        <v>12</v>
      </c>
      <c r="C63" s="182">
        <f t="shared" si="7"/>
        <v>200</v>
      </c>
      <c r="D63" s="171"/>
      <c r="E63" s="171"/>
      <c r="F63" s="171">
        <v>200</v>
      </c>
      <c r="G63" s="173"/>
      <c r="H63" s="154">
        <f>J63+K63</f>
        <v>0</v>
      </c>
      <c r="I63" s="171"/>
      <c r="J63" s="171"/>
      <c r="K63" s="171">
        <v>0</v>
      </c>
      <c r="L63" s="315"/>
      <c r="M63" s="409">
        <f t="shared" si="6"/>
        <v>0</v>
      </c>
      <c r="N63" s="154">
        <f>P63+Q63</f>
        <v>0</v>
      </c>
      <c r="O63" s="171"/>
      <c r="P63" s="171"/>
      <c r="Q63" s="171">
        <v>0</v>
      </c>
      <c r="R63" s="340"/>
      <c r="S63" s="409">
        <f t="shared" si="2"/>
        <v>0</v>
      </c>
      <c r="T63" s="330"/>
      <c r="U63" s="330"/>
    </row>
    <row r="64" spans="1:21" ht="65.25" customHeight="1" thickBot="1">
      <c r="A64" s="17">
        <v>4</v>
      </c>
      <c r="B64" s="486" t="s">
        <v>180</v>
      </c>
      <c r="C64" s="264">
        <f>C65+C66+C67+C68+C69+C70+C71+C72+C73+C74+C75+C76+C77+C78</f>
        <v>19422.010000000002</v>
      </c>
      <c r="D64" s="261"/>
      <c r="E64" s="279"/>
      <c r="F64" s="261">
        <f>F65+F66+F67+F68+F69+F70+F71+F72+F73+F74+F75+F76+F77+F78</f>
        <v>19422.010000000002</v>
      </c>
      <c r="G64" s="167"/>
      <c r="H64" s="164">
        <f>H65+H66+H67+H68+H69+H70+H71+H72+H73+H74+H75+H76+H77+H78</f>
        <v>2287.2889999999998</v>
      </c>
      <c r="I64" s="165"/>
      <c r="J64" s="166"/>
      <c r="K64" s="165">
        <f>K65+K66+K67+K68+K69+K70+K71+K72+K73+K74+K75+K76+K77+K78</f>
        <v>2287.2889999999998</v>
      </c>
      <c r="L64" s="381"/>
      <c r="M64" s="390">
        <f>H64/C64</f>
        <v>0.11776788293281693</v>
      </c>
      <c r="N64" s="164">
        <f>N65+N66+N67+N68+N69+N70+N71+N72+N73+N74+N75+N76+N77+N78</f>
        <v>1737.023</v>
      </c>
      <c r="O64" s="165"/>
      <c r="P64" s="166"/>
      <c r="Q64" s="165">
        <f>Q65+Q66+Q67+Q68+Q69+Q70+Q71+Q72+Q73+Q74+Q75+Q76+Q77+Q78</f>
        <v>1737.023</v>
      </c>
      <c r="R64" s="344"/>
      <c r="S64" s="391">
        <f>N64/C64</f>
        <v>0.08943579989918653</v>
      </c>
      <c r="T64" s="330"/>
      <c r="U64" s="330"/>
    </row>
    <row r="65" spans="1:21" ht="39" customHeight="1">
      <c r="A65" s="26">
        <v>1</v>
      </c>
      <c r="B65" s="91" t="s">
        <v>181</v>
      </c>
      <c r="C65" s="127">
        <f aca="true" t="shared" si="8" ref="C65:C78">E65+F65</f>
        <v>3712.01</v>
      </c>
      <c r="D65" s="168"/>
      <c r="E65" s="168"/>
      <c r="F65" s="169">
        <v>3712.01</v>
      </c>
      <c r="G65" s="170"/>
      <c r="H65" s="127">
        <f aca="true" t="shared" si="9" ref="H65:H77">J65+K65</f>
        <v>501.479</v>
      </c>
      <c r="I65" s="168"/>
      <c r="J65" s="168"/>
      <c r="K65" s="169">
        <v>501.479</v>
      </c>
      <c r="L65" s="380"/>
      <c r="M65" s="409">
        <f t="shared" si="6"/>
        <v>0.13509634941716211</v>
      </c>
      <c r="N65" s="127">
        <f aca="true" t="shared" si="10" ref="N65:N78">P65+Q65</f>
        <v>457.282</v>
      </c>
      <c r="O65" s="168"/>
      <c r="P65" s="168"/>
      <c r="Q65" s="169">
        <v>457.282</v>
      </c>
      <c r="R65" s="345"/>
      <c r="S65" s="409">
        <f t="shared" si="2"/>
        <v>0.12318986209627666</v>
      </c>
      <c r="T65" s="330"/>
      <c r="U65" s="330"/>
    </row>
    <row r="66" spans="1:21" ht="108.75" customHeight="1">
      <c r="A66" s="32">
        <v>2</v>
      </c>
      <c r="B66" s="47" t="s">
        <v>182</v>
      </c>
      <c r="C66" s="127">
        <f t="shared" si="8"/>
        <v>1000</v>
      </c>
      <c r="D66" s="171"/>
      <c r="E66" s="171"/>
      <c r="F66" s="172">
        <v>1000</v>
      </c>
      <c r="G66" s="173"/>
      <c r="H66" s="127">
        <f t="shared" si="9"/>
        <v>149.57</v>
      </c>
      <c r="I66" s="171"/>
      <c r="J66" s="171"/>
      <c r="K66" s="172">
        <v>149.57</v>
      </c>
      <c r="L66" s="315"/>
      <c r="M66" s="409">
        <f t="shared" si="6"/>
        <v>0.14956999999999998</v>
      </c>
      <c r="N66" s="127">
        <f t="shared" si="10"/>
        <v>149.39</v>
      </c>
      <c r="O66" s="171"/>
      <c r="P66" s="171"/>
      <c r="Q66" s="172">
        <v>149.39</v>
      </c>
      <c r="R66" s="340"/>
      <c r="S66" s="409">
        <f t="shared" si="2"/>
        <v>0.14939</v>
      </c>
      <c r="T66" s="330"/>
      <c r="U66" s="330"/>
    </row>
    <row r="67" spans="1:21" ht="25.5" customHeight="1">
      <c r="A67" s="19">
        <v>3</v>
      </c>
      <c r="B67" s="43" t="s">
        <v>183</v>
      </c>
      <c r="C67" s="127">
        <f t="shared" si="8"/>
        <v>2266.032</v>
      </c>
      <c r="D67" s="160"/>
      <c r="E67" s="160"/>
      <c r="F67" s="161">
        <v>2266.032</v>
      </c>
      <c r="G67" s="162"/>
      <c r="H67" s="127">
        <f t="shared" si="9"/>
        <v>619.538</v>
      </c>
      <c r="I67" s="160"/>
      <c r="J67" s="160"/>
      <c r="K67" s="161">
        <v>619.538</v>
      </c>
      <c r="L67" s="364"/>
      <c r="M67" s="409">
        <f t="shared" si="6"/>
        <v>0.2734021408347278</v>
      </c>
      <c r="N67" s="127">
        <f t="shared" si="10"/>
        <v>619.538</v>
      </c>
      <c r="O67" s="160"/>
      <c r="P67" s="160"/>
      <c r="Q67" s="161">
        <v>619.538</v>
      </c>
      <c r="R67" s="341"/>
      <c r="S67" s="409">
        <f t="shared" si="2"/>
        <v>0.2734021408347278</v>
      </c>
      <c r="T67" s="330"/>
      <c r="U67" s="330"/>
    </row>
    <row r="68" spans="1:21" ht="26.25" customHeight="1">
      <c r="A68" s="19">
        <v>4</v>
      </c>
      <c r="B68" s="96" t="s">
        <v>184</v>
      </c>
      <c r="C68" s="127">
        <f t="shared" si="8"/>
        <v>83.31</v>
      </c>
      <c r="D68" s="160"/>
      <c r="E68" s="160"/>
      <c r="F68" s="161">
        <v>83.31</v>
      </c>
      <c r="G68" s="162"/>
      <c r="H68" s="127">
        <f t="shared" si="9"/>
        <v>0</v>
      </c>
      <c r="I68" s="160"/>
      <c r="J68" s="160"/>
      <c r="K68" s="161">
        <v>0</v>
      </c>
      <c r="L68" s="364"/>
      <c r="M68" s="409">
        <f t="shared" si="6"/>
        <v>0</v>
      </c>
      <c r="N68" s="127">
        <f t="shared" si="10"/>
        <v>0</v>
      </c>
      <c r="O68" s="160"/>
      <c r="P68" s="160"/>
      <c r="Q68" s="161">
        <v>0</v>
      </c>
      <c r="R68" s="341"/>
      <c r="S68" s="409">
        <f t="shared" si="2"/>
        <v>0</v>
      </c>
      <c r="T68" s="330"/>
      <c r="U68" s="330"/>
    </row>
    <row r="69" spans="1:21" ht="36" customHeight="1">
      <c r="A69" s="19">
        <v>5</v>
      </c>
      <c r="B69" s="96" t="s">
        <v>185</v>
      </c>
      <c r="C69" s="127">
        <f t="shared" si="8"/>
        <v>4149.9</v>
      </c>
      <c r="D69" s="160"/>
      <c r="E69" s="160"/>
      <c r="F69" s="161">
        <v>4149.9</v>
      </c>
      <c r="G69" s="162"/>
      <c r="H69" s="127">
        <f t="shared" si="9"/>
        <v>652.578</v>
      </c>
      <c r="I69" s="160"/>
      <c r="J69" s="160"/>
      <c r="K69" s="161">
        <v>652.578</v>
      </c>
      <c r="L69" s="364"/>
      <c r="M69" s="409">
        <f t="shared" si="6"/>
        <v>0.15725150003614546</v>
      </c>
      <c r="N69" s="127">
        <f t="shared" si="10"/>
        <v>319.132</v>
      </c>
      <c r="O69" s="160"/>
      <c r="P69" s="160"/>
      <c r="Q69" s="161">
        <v>319.132</v>
      </c>
      <c r="R69" s="341"/>
      <c r="S69" s="409">
        <f t="shared" si="2"/>
        <v>0.07690113014771441</v>
      </c>
      <c r="T69" s="330"/>
      <c r="U69" s="330"/>
    </row>
    <row r="70" spans="1:21" ht="60.75" customHeight="1">
      <c r="A70" s="32">
        <v>6</v>
      </c>
      <c r="B70" s="43" t="s">
        <v>186</v>
      </c>
      <c r="C70" s="127">
        <f t="shared" si="8"/>
        <v>60</v>
      </c>
      <c r="D70" s="171"/>
      <c r="E70" s="171"/>
      <c r="F70" s="172">
        <v>60</v>
      </c>
      <c r="G70" s="173"/>
      <c r="H70" s="127">
        <f t="shared" si="9"/>
        <v>7.5</v>
      </c>
      <c r="I70" s="171"/>
      <c r="J70" s="171"/>
      <c r="K70" s="172">
        <v>7.5</v>
      </c>
      <c r="L70" s="315"/>
      <c r="M70" s="409">
        <f t="shared" si="6"/>
        <v>0.125</v>
      </c>
      <c r="N70" s="127">
        <f t="shared" si="10"/>
        <v>6</v>
      </c>
      <c r="O70" s="171"/>
      <c r="P70" s="171"/>
      <c r="Q70" s="172">
        <v>6</v>
      </c>
      <c r="R70" s="340"/>
      <c r="S70" s="409">
        <f t="shared" si="2"/>
        <v>0.1</v>
      </c>
      <c r="T70" s="330"/>
      <c r="U70" s="330"/>
    </row>
    <row r="71" spans="1:21" ht="63" customHeight="1">
      <c r="A71" s="19">
        <v>7</v>
      </c>
      <c r="B71" s="43" t="s">
        <v>210</v>
      </c>
      <c r="C71" s="127">
        <f t="shared" si="8"/>
        <v>50</v>
      </c>
      <c r="D71" s="171"/>
      <c r="E71" s="171"/>
      <c r="F71" s="172">
        <v>50</v>
      </c>
      <c r="G71" s="173"/>
      <c r="H71" s="127">
        <f>J71+K71</f>
        <v>10.35</v>
      </c>
      <c r="I71" s="171"/>
      <c r="J71" s="171"/>
      <c r="K71" s="172">
        <v>10.35</v>
      </c>
      <c r="L71" s="315"/>
      <c r="M71" s="409">
        <f t="shared" si="6"/>
        <v>0.207</v>
      </c>
      <c r="N71" s="127">
        <f>P71+Q71</f>
        <v>3.6</v>
      </c>
      <c r="O71" s="171"/>
      <c r="P71" s="171"/>
      <c r="Q71" s="172">
        <v>3.6</v>
      </c>
      <c r="R71" s="340"/>
      <c r="S71" s="409">
        <f t="shared" si="2"/>
        <v>0.07200000000000001</v>
      </c>
      <c r="T71" s="330"/>
      <c r="U71" s="330"/>
    </row>
    <row r="72" spans="1:21" ht="61.5" customHeight="1">
      <c r="A72" s="18">
        <v>8</v>
      </c>
      <c r="B72" s="23" t="s">
        <v>187</v>
      </c>
      <c r="C72" s="127">
        <f t="shared" si="8"/>
        <v>25</v>
      </c>
      <c r="D72" s="160"/>
      <c r="E72" s="160"/>
      <c r="F72" s="161">
        <v>25</v>
      </c>
      <c r="G72" s="162"/>
      <c r="H72" s="127">
        <f t="shared" si="9"/>
        <v>0</v>
      </c>
      <c r="I72" s="160"/>
      <c r="J72" s="160"/>
      <c r="K72" s="161">
        <v>0</v>
      </c>
      <c r="L72" s="364"/>
      <c r="M72" s="409">
        <f t="shared" si="6"/>
        <v>0</v>
      </c>
      <c r="N72" s="127">
        <f t="shared" si="10"/>
        <v>0</v>
      </c>
      <c r="O72" s="160"/>
      <c r="P72" s="160"/>
      <c r="Q72" s="161">
        <v>0</v>
      </c>
      <c r="R72" s="341"/>
      <c r="S72" s="409">
        <f t="shared" si="2"/>
        <v>0</v>
      </c>
      <c r="T72" s="330"/>
      <c r="U72" s="330"/>
    </row>
    <row r="73" spans="1:21" ht="41.25" customHeight="1">
      <c r="A73" s="18">
        <v>9</v>
      </c>
      <c r="B73" s="23" t="s">
        <v>188</v>
      </c>
      <c r="C73" s="127">
        <f t="shared" si="8"/>
        <v>4000</v>
      </c>
      <c r="D73" s="160"/>
      <c r="E73" s="160"/>
      <c r="F73" s="161">
        <v>4000</v>
      </c>
      <c r="G73" s="162"/>
      <c r="H73" s="127">
        <f t="shared" si="9"/>
        <v>0</v>
      </c>
      <c r="I73" s="160"/>
      <c r="J73" s="160"/>
      <c r="K73" s="161">
        <v>0</v>
      </c>
      <c r="L73" s="364"/>
      <c r="M73" s="409">
        <f t="shared" si="6"/>
        <v>0</v>
      </c>
      <c r="N73" s="127">
        <f t="shared" si="10"/>
        <v>0</v>
      </c>
      <c r="O73" s="160"/>
      <c r="P73" s="160"/>
      <c r="Q73" s="161">
        <v>0</v>
      </c>
      <c r="R73" s="341"/>
      <c r="S73" s="409">
        <f t="shared" si="2"/>
        <v>0</v>
      </c>
      <c r="T73" s="330"/>
      <c r="U73" s="330"/>
    </row>
    <row r="74" spans="1:21" ht="63.75" customHeight="1">
      <c r="A74" s="18">
        <v>10</v>
      </c>
      <c r="B74" s="23" t="s">
        <v>189</v>
      </c>
      <c r="C74" s="127">
        <f t="shared" si="8"/>
        <v>305.758</v>
      </c>
      <c r="D74" s="160"/>
      <c r="E74" s="160"/>
      <c r="F74" s="161">
        <v>305.758</v>
      </c>
      <c r="G74" s="162"/>
      <c r="H74" s="127">
        <f t="shared" si="9"/>
        <v>54.872</v>
      </c>
      <c r="I74" s="160"/>
      <c r="J74" s="160"/>
      <c r="K74" s="161">
        <v>54.872</v>
      </c>
      <c r="L74" s="364"/>
      <c r="M74" s="409">
        <f t="shared" si="6"/>
        <v>0.1794621890514721</v>
      </c>
      <c r="N74" s="127">
        <f t="shared" si="10"/>
        <v>38</v>
      </c>
      <c r="O74" s="160"/>
      <c r="P74" s="160"/>
      <c r="Q74" s="161">
        <v>38</v>
      </c>
      <c r="R74" s="341"/>
      <c r="S74" s="409">
        <f t="shared" si="2"/>
        <v>0.12428129435697513</v>
      </c>
      <c r="T74" s="330"/>
      <c r="U74" s="330"/>
    </row>
    <row r="75" spans="1:21" ht="62.25" customHeight="1">
      <c r="A75" s="18">
        <v>11</v>
      </c>
      <c r="B75" s="109" t="s">
        <v>190</v>
      </c>
      <c r="C75" s="127">
        <f t="shared" si="8"/>
        <v>20</v>
      </c>
      <c r="D75" s="160"/>
      <c r="E75" s="160"/>
      <c r="F75" s="161">
        <v>20</v>
      </c>
      <c r="G75" s="162"/>
      <c r="H75" s="127">
        <f t="shared" si="9"/>
        <v>0</v>
      </c>
      <c r="I75" s="160"/>
      <c r="J75" s="160"/>
      <c r="K75" s="161">
        <v>0</v>
      </c>
      <c r="L75" s="364"/>
      <c r="M75" s="409">
        <f t="shared" si="6"/>
        <v>0</v>
      </c>
      <c r="N75" s="127">
        <f>P75+Q75</f>
        <v>0</v>
      </c>
      <c r="O75" s="160"/>
      <c r="P75" s="160"/>
      <c r="Q75" s="161">
        <v>0</v>
      </c>
      <c r="R75" s="341"/>
      <c r="S75" s="409">
        <f t="shared" si="2"/>
        <v>0</v>
      </c>
      <c r="T75" s="330"/>
      <c r="U75" s="330"/>
    </row>
    <row r="76" spans="1:21" ht="109.5" customHeight="1">
      <c r="A76" s="18">
        <v>12</v>
      </c>
      <c r="B76" s="23" t="s">
        <v>191</v>
      </c>
      <c r="C76" s="127">
        <f t="shared" si="8"/>
        <v>250</v>
      </c>
      <c r="D76" s="160"/>
      <c r="E76" s="160"/>
      <c r="F76" s="161">
        <v>250</v>
      </c>
      <c r="G76" s="162"/>
      <c r="H76" s="127">
        <f t="shared" si="9"/>
        <v>0</v>
      </c>
      <c r="I76" s="160"/>
      <c r="J76" s="160"/>
      <c r="K76" s="161">
        <v>0</v>
      </c>
      <c r="L76" s="364"/>
      <c r="M76" s="409">
        <f t="shared" si="6"/>
        <v>0</v>
      </c>
      <c r="N76" s="127">
        <f t="shared" si="10"/>
        <v>0</v>
      </c>
      <c r="O76" s="160"/>
      <c r="P76" s="160"/>
      <c r="Q76" s="161">
        <v>0</v>
      </c>
      <c r="R76" s="341"/>
      <c r="S76" s="409">
        <f t="shared" si="2"/>
        <v>0</v>
      </c>
      <c r="T76" s="330"/>
      <c r="U76" s="330"/>
    </row>
    <row r="77" spans="1:21" ht="64.5" customHeight="1">
      <c r="A77" s="18">
        <v>13</v>
      </c>
      <c r="B77" s="23" t="s">
        <v>192</v>
      </c>
      <c r="C77" s="127">
        <f t="shared" si="8"/>
        <v>2000</v>
      </c>
      <c r="D77" s="160"/>
      <c r="E77" s="160"/>
      <c r="F77" s="161">
        <v>2000</v>
      </c>
      <c r="G77" s="162"/>
      <c r="H77" s="127">
        <f t="shared" si="9"/>
        <v>0</v>
      </c>
      <c r="I77" s="160"/>
      <c r="J77" s="160"/>
      <c r="K77" s="160">
        <v>0</v>
      </c>
      <c r="L77" s="364"/>
      <c r="M77" s="409">
        <f t="shared" si="6"/>
        <v>0</v>
      </c>
      <c r="N77" s="127">
        <f t="shared" si="10"/>
        <v>0</v>
      </c>
      <c r="O77" s="160"/>
      <c r="P77" s="160"/>
      <c r="Q77" s="160">
        <v>0</v>
      </c>
      <c r="R77" s="341"/>
      <c r="S77" s="409">
        <f t="shared" si="2"/>
        <v>0</v>
      </c>
      <c r="T77" s="330"/>
      <c r="U77" s="330"/>
    </row>
    <row r="78" spans="1:21" ht="63.75" customHeight="1" thickBot="1">
      <c r="A78" s="119">
        <v>14</v>
      </c>
      <c r="B78" s="120" t="s">
        <v>209</v>
      </c>
      <c r="C78" s="128">
        <f t="shared" si="8"/>
        <v>1500</v>
      </c>
      <c r="D78" s="174"/>
      <c r="E78" s="175"/>
      <c r="F78" s="176">
        <v>1500</v>
      </c>
      <c r="G78" s="163"/>
      <c r="H78" s="127">
        <f>J78+K78</f>
        <v>291.402</v>
      </c>
      <c r="I78" s="160"/>
      <c r="J78" s="160"/>
      <c r="K78" s="160">
        <v>291.402</v>
      </c>
      <c r="L78" s="266"/>
      <c r="M78" s="409">
        <f t="shared" si="6"/>
        <v>0.194268</v>
      </c>
      <c r="N78" s="127">
        <f t="shared" si="10"/>
        <v>144.081</v>
      </c>
      <c r="O78" s="160"/>
      <c r="P78" s="160"/>
      <c r="Q78" s="160">
        <v>144.081</v>
      </c>
      <c r="R78" s="330"/>
      <c r="S78" s="409">
        <f t="shared" si="2"/>
        <v>0.09605399999999999</v>
      </c>
      <c r="T78" s="330"/>
      <c r="U78" s="330"/>
    </row>
    <row r="79" spans="1:21" ht="92.25" customHeight="1" thickBot="1">
      <c r="A79" s="29" t="s">
        <v>74</v>
      </c>
      <c r="B79" s="486" t="s">
        <v>44</v>
      </c>
      <c r="C79" s="280">
        <f>C80+C84+C88</f>
        <v>3785</v>
      </c>
      <c r="D79" s="281"/>
      <c r="E79" s="282">
        <f>E80+E84+E88</f>
        <v>3000</v>
      </c>
      <c r="F79" s="282">
        <f>F80+F84+F88</f>
        <v>785</v>
      </c>
      <c r="G79" s="226"/>
      <c r="H79" s="223">
        <f>H80+H84+H88</f>
        <v>0</v>
      </c>
      <c r="I79" s="224"/>
      <c r="J79" s="225">
        <f>J80+J84+J88</f>
        <v>0</v>
      </c>
      <c r="K79" s="225">
        <f>K80+K84+K88</f>
        <v>0</v>
      </c>
      <c r="L79" s="320"/>
      <c r="M79" s="390">
        <f>H79/C79</f>
        <v>0</v>
      </c>
      <c r="N79" s="223">
        <f>N80+N84+N88</f>
        <v>0</v>
      </c>
      <c r="O79" s="224"/>
      <c r="P79" s="225">
        <f>P80+P84+P88</f>
        <v>0</v>
      </c>
      <c r="Q79" s="225">
        <f>Q80+Q84+Q88</f>
        <v>0</v>
      </c>
      <c r="R79" s="348"/>
      <c r="S79" s="391">
        <f>N79/C79</f>
        <v>0</v>
      </c>
      <c r="T79" s="332"/>
      <c r="U79" s="332"/>
    </row>
    <row r="80" spans="1:21" ht="41.25" customHeight="1">
      <c r="A80" s="30" t="s">
        <v>54</v>
      </c>
      <c r="B80" s="44" t="s">
        <v>94</v>
      </c>
      <c r="C80" s="227">
        <f>C81+C82+C83</f>
        <v>3600</v>
      </c>
      <c r="D80" s="228"/>
      <c r="E80" s="155">
        <f>E81+E82+E83</f>
        <v>3000</v>
      </c>
      <c r="F80" s="155">
        <f>F81+F82+F83</f>
        <v>600</v>
      </c>
      <c r="G80" s="228"/>
      <c r="H80" s="227">
        <f>H81+H82+H83</f>
        <v>0</v>
      </c>
      <c r="I80" s="228"/>
      <c r="J80" s="155">
        <f>J81+J82+J83</f>
        <v>0</v>
      </c>
      <c r="K80" s="155">
        <f>K81+K82+K83</f>
        <v>0</v>
      </c>
      <c r="L80" s="382"/>
      <c r="M80" s="392">
        <f t="shared" si="6"/>
        <v>0</v>
      </c>
      <c r="N80" s="227">
        <f>N81+N82+N83</f>
        <v>0</v>
      </c>
      <c r="O80" s="228"/>
      <c r="P80" s="155">
        <f>P81+P82+P83</f>
        <v>0</v>
      </c>
      <c r="Q80" s="155">
        <f>Q81+Q82+Q83</f>
        <v>0</v>
      </c>
      <c r="R80" s="349"/>
      <c r="S80" s="392">
        <f t="shared" si="2"/>
        <v>0</v>
      </c>
      <c r="T80" s="333"/>
      <c r="U80" s="333"/>
    </row>
    <row r="81" spans="1:21" ht="72" customHeight="1">
      <c r="A81" s="10" t="s">
        <v>84</v>
      </c>
      <c r="B81" s="45" t="s">
        <v>45</v>
      </c>
      <c r="C81" s="127">
        <f>D81+E81+F81</f>
        <v>900</v>
      </c>
      <c r="D81" s="138"/>
      <c r="E81" s="138">
        <v>750</v>
      </c>
      <c r="F81" s="138">
        <v>150</v>
      </c>
      <c r="G81" s="63"/>
      <c r="H81" s="127">
        <f>I81+J81+K81</f>
        <v>0</v>
      </c>
      <c r="I81" s="138"/>
      <c r="J81" s="138">
        <v>0</v>
      </c>
      <c r="K81" s="138">
        <v>0</v>
      </c>
      <c r="L81" s="193"/>
      <c r="M81" s="409">
        <f t="shared" si="6"/>
        <v>0</v>
      </c>
      <c r="N81" s="127">
        <f>O81+P81+Q81</f>
        <v>0</v>
      </c>
      <c r="O81" s="138"/>
      <c r="P81" s="138">
        <v>0</v>
      </c>
      <c r="Q81" s="138">
        <v>0</v>
      </c>
      <c r="R81" s="193"/>
      <c r="S81" s="409">
        <f aca="true" t="shared" si="11" ref="S81:S89">N81/C81</f>
        <v>0</v>
      </c>
      <c r="T81" s="321"/>
      <c r="U81" s="321"/>
    </row>
    <row r="82" spans="1:21" ht="64.5" customHeight="1">
      <c r="A82" s="10" t="s">
        <v>63</v>
      </c>
      <c r="B82" s="45" t="s">
        <v>56</v>
      </c>
      <c r="C82" s="127">
        <f>D82+E82+F82</f>
        <v>1150</v>
      </c>
      <c r="D82" s="138"/>
      <c r="E82" s="138">
        <v>1000</v>
      </c>
      <c r="F82" s="138">
        <v>150</v>
      </c>
      <c r="G82" s="63"/>
      <c r="H82" s="127">
        <f>I82+J82+K82</f>
        <v>0</v>
      </c>
      <c r="I82" s="138"/>
      <c r="J82" s="138">
        <v>0</v>
      </c>
      <c r="K82" s="138">
        <v>0</v>
      </c>
      <c r="L82" s="193"/>
      <c r="M82" s="409">
        <f t="shared" si="6"/>
        <v>0</v>
      </c>
      <c r="N82" s="127">
        <f>O82+P82+Q82</f>
        <v>0</v>
      </c>
      <c r="O82" s="138"/>
      <c r="P82" s="138">
        <v>0</v>
      </c>
      <c r="Q82" s="138">
        <v>0</v>
      </c>
      <c r="R82" s="193"/>
      <c r="S82" s="409">
        <f t="shared" si="11"/>
        <v>0</v>
      </c>
      <c r="T82" s="321"/>
      <c r="U82" s="321"/>
    </row>
    <row r="83" spans="1:21" ht="99" customHeight="1">
      <c r="A83" s="10" t="s">
        <v>82</v>
      </c>
      <c r="B83" s="45" t="s">
        <v>48</v>
      </c>
      <c r="C83" s="127">
        <f>D83+E83+F83</f>
        <v>1550</v>
      </c>
      <c r="D83" s="138"/>
      <c r="E83" s="138">
        <v>1250</v>
      </c>
      <c r="F83" s="138">
        <v>300</v>
      </c>
      <c r="G83" s="63"/>
      <c r="H83" s="127">
        <f>I83+J83+K83</f>
        <v>0</v>
      </c>
      <c r="I83" s="138"/>
      <c r="J83" s="138">
        <v>0</v>
      </c>
      <c r="K83" s="138">
        <v>0</v>
      </c>
      <c r="L83" s="193"/>
      <c r="M83" s="409">
        <f t="shared" si="6"/>
        <v>0</v>
      </c>
      <c r="N83" s="127">
        <f>O83+P83+Q83</f>
        <v>0</v>
      </c>
      <c r="O83" s="138"/>
      <c r="P83" s="138">
        <v>0</v>
      </c>
      <c r="Q83" s="138">
        <v>0</v>
      </c>
      <c r="R83" s="193"/>
      <c r="S83" s="409">
        <f t="shared" si="11"/>
        <v>0</v>
      </c>
      <c r="T83" s="321"/>
      <c r="U83" s="321"/>
    </row>
    <row r="84" spans="1:21" ht="41.25" customHeight="1">
      <c r="A84" s="10" t="s">
        <v>103</v>
      </c>
      <c r="B84" s="46" t="s">
        <v>53</v>
      </c>
      <c r="C84" s="188">
        <f>C85+C86+C87</f>
        <v>95</v>
      </c>
      <c r="D84" s="186"/>
      <c r="E84" s="186"/>
      <c r="F84" s="186">
        <f>F85+F86+F87</f>
        <v>95</v>
      </c>
      <c r="G84" s="63"/>
      <c r="H84" s="188">
        <f>H85+H86+H87</f>
        <v>0</v>
      </c>
      <c r="I84" s="186"/>
      <c r="J84" s="186"/>
      <c r="K84" s="186">
        <f>K85+K86+K87</f>
        <v>0</v>
      </c>
      <c r="L84" s="193"/>
      <c r="M84" s="409">
        <f t="shared" si="6"/>
        <v>0</v>
      </c>
      <c r="N84" s="188">
        <f>N85+N86+N87</f>
        <v>0</v>
      </c>
      <c r="O84" s="186"/>
      <c r="P84" s="186"/>
      <c r="Q84" s="186">
        <f>Q85+Q86+Q87</f>
        <v>0</v>
      </c>
      <c r="R84" s="193"/>
      <c r="S84" s="392">
        <f t="shared" si="11"/>
        <v>0</v>
      </c>
      <c r="T84" s="321"/>
      <c r="U84" s="321"/>
    </row>
    <row r="85" spans="1:21" ht="62.25" customHeight="1">
      <c r="A85" s="10" t="s">
        <v>84</v>
      </c>
      <c r="B85" s="45" t="s">
        <v>121</v>
      </c>
      <c r="C85" s="127">
        <f>D85+E85+F85</f>
        <v>20</v>
      </c>
      <c r="D85" s="138"/>
      <c r="E85" s="138"/>
      <c r="F85" s="138">
        <v>20</v>
      </c>
      <c r="G85" s="63"/>
      <c r="H85" s="151">
        <f>K85</f>
        <v>0</v>
      </c>
      <c r="I85" s="138"/>
      <c r="J85" s="138"/>
      <c r="K85" s="138">
        <v>0</v>
      </c>
      <c r="L85" s="193"/>
      <c r="M85" s="409">
        <f t="shared" si="6"/>
        <v>0</v>
      </c>
      <c r="N85" s="151">
        <f>Q85</f>
        <v>0</v>
      </c>
      <c r="O85" s="138"/>
      <c r="P85" s="138"/>
      <c r="Q85" s="138">
        <v>0</v>
      </c>
      <c r="R85" s="193"/>
      <c r="S85" s="409">
        <f t="shared" si="11"/>
        <v>0</v>
      </c>
      <c r="T85" s="321"/>
      <c r="U85" s="321"/>
    </row>
    <row r="86" spans="1:21" ht="87.75" customHeight="1">
      <c r="A86" s="10" t="s">
        <v>63</v>
      </c>
      <c r="B86" s="45" t="s">
        <v>46</v>
      </c>
      <c r="C86" s="127">
        <f>D86+E86+F86</f>
        <v>60</v>
      </c>
      <c r="D86" s="138"/>
      <c r="E86" s="138"/>
      <c r="F86" s="138">
        <v>60</v>
      </c>
      <c r="G86" s="63"/>
      <c r="H86" s="127">
        <f>I86+J86+K86</f>
        <v>0</v>
      </c>
      <c r="I86" s="138"/>
      <c r="J86" s="138"/>
      <c r="K86" s="138">
        <v>0</v>
      </c>
      <c r="L86" s="193"/>
      <c r="M86" s="409">
        <f t="shared" si="6"/>
        <v>0</v>
      </c>
      <c r="N86" s="127">
        <f>O86+P86+Q86</f>
        <v>0</v>
      </c>
      <c r="O86" s="138"/>
      <c r="P86" s="138"/>
      <c r="Q86" s="138">
        <v>0</v>
      </c>
      <c r="R86" s="193"/>
      <c r="S86" s="409">
        <f t="shared" si="11"/>
        <v>0</v>
      </c>
      <c r="T86" s="321"/>
      <c r="U86" s="321"/>
    </row>
    <row r="87" spans="1:21" ht="37.5" customHeight="1">
      <c r="A87" s="10" t="s">
        <v>82</v>
      </c>
      <c r="B87" s="45" t="s">
        <v>90</v>
      </c>
      <c r="C87" s="127">
        <f>D87+E87+F87</f>
        <v>15</v>
      </c>
      <c r="D87" s="138"/>
      <c r="E87" s="138"/>
      <c r="F87" s="138">
        <v>15</v>
      </c>
      <c r="G87" s="63"/>
      <c r="H87" s="151">
        <v>0</v>
      </c>
      <c r="I87" s="138"/>
      <c r="J87" s="138"/>
      <c r="K87" s="138">
        <v>0</v>
      </c>
      <c r="L87" s="193"/>
      <c r="M87" s="409">
        <f t="shared" si="6"/>
        <v>0</v>
      </c>
      <c r="N87" s="151">
        <v>0</v>
      </c>
      <c r="O87" s="138"/>
      <c r="P87" s="138"/>
      <c r="Q87" s="138">
        <v>0</v>
      </c>
      <c r="R87" s="193"/>
      <c r="S87" s="409">
        <f t="shared" si="11"/>
        <v>0</v>
      </c>
      <c r="T87" s="321"/>
      <c r="U87" s="321"/>
    </row>
    <row r="88" spans="1:21" ht="63" customHeight="1">
      <c r="A88" s="102" t="s">
        <v>104</v>
      </c>
      <c r="B88" s="46" t="s">
        <v>61</v>
      </c>
      <c r="C88" s="188">
        <f>C89</f>
        <v>90</v>
      </c>
      <c r="D88" s="186"/>
      <c r="E88" s="186"/>
      <c r="F88" s="186">
        <f>F89</f>
        <v>90</v>
      </c>
      <c r="G88" s="63"/>
      <c r="H88" s="188">
        <f>H89</f>
        <v>0</v>
      </c>
      <c r="I88" s="186"/>
      <c r="J88" s="186"/>
      <c r="K88" s="186">
        <f>K89</f>
        <v>0</v>
      </c>
      <c r="L88" s="193"/>
      <c r="M88" s="409">
        <f t="shared" si="6"/>
        <v>0</v>
      </c>
      <c r="N88" s="188">
        <f>N89</f>
        <v>0</v>
      </c>
      <c r="O88" s="186"/>
      <c r="P88" s="186"/>
      <c r="Q88" s="186">
        <f>Q89</f>
        <v>0</v>
      </c>
      <c r="R88" s="193"/>
      <c r="S88" s="392">
        <f t="shared" si="11"/>
        <v>0</v>
      </c>
      <c r="T88" s="321"/>
      <c r="U88" s="321"/>
    </row>
    <row r="89" spans="1:21" ht="51" customHeight="1" thickBot="1">
      <c r="A89" s="10" t="s">
        <v>84</v>
      </c>
      <c r="B89" s="45" t="s">
        <v>47</v>
      </c>
      <c r="C89" s="127">
        <f>D89+E89+F89</f>
        <v>90</v>
      </c>
      <c r="D89" s="138"/>
      <c r="E89" s="138"/>
      <c r="F89" s="138">
        <v>90</v>
      </c>
      <c r="G89" s="63"/>
      <c r="H89" s="151">
        <v>0</v>
      </c>
      <c r="I89" s="138"/>
      <c r="J89" s="138"/>
      <c r="K89" s="138">
        <v>0</v>
      </c>
      <c r="L89" s="193"/>
      <c r="M89" s="409">
        <f t="shared" si="6"/>
        <v>0</v>
      </c>
      <c r="N89" s="151">
        <v>0</v>
      </c>
      <c r="O89" s="138"/>
      <c r="P89" s="138"/>
      <c r="Q89" s="138">
        <v>0</v>
      </c>
      <c r="R89" s="193"/>
      <c r="S89" s="409">
        <f t="shared" si="11"/>
        <v>0</v>
      </c>
      <c r="T89" s="321"/>
      <c r="U89" s="321"/>
    </row>
    <row r="90" spans="1:21" ht="66" customHeight="1" thickBot="1">
      <c r="A90" s="67">
        <v>6</v>
      </c>
      <c r="B90" s="495" t="s">
        <v>155</v>
      </c>
      <c r="C90" s="262">
        <f>C91+C94</f>
        <v>7322.318</v>
      </c>
      <c r="D90" s="263">
        <f>D91+D94</f>
        <v>0</v>
      </c>
      <c r="E90" s="263">
        <f>E91+E94</f>
        <v>848.318</v>
      </c>
      <c r="F90" s="141">
        <f>F91+F94</f>
        <v>6474</v>
      </c>
      <c r="G90" s="58"/>
      <c r="H90" s="139">
        <f>H91+H94</f>
        <v>0</v>
      </c>
      <c r="I90" s="140">
        <f>I91+I94</f>
        <v>0</v>
      </c>
      <c r="J90" s="140">
        <f>J91+J94</f>
        <v>0</v>
      </c>
      <c r="K90" s="57">
        <f>K91+K94</f>
        <v>0</v>
      </c>
      <c r="L90" s="140"/>
      <c r="M90" s="390">
        <f aca="true" t="shared" si="12" ref="M90:M105">H90/C90</f>
        <v>0</v>
      </c>
      <c r="N90" s="139">
        <f>N91+N94</f>
        <v>0</v>
      </c>
      <c r="O90" s="140">
        <f>O91+O94</f>
        <v>0</v>
      </c>
      <c r="P90" s="140">
        <f>P91+P94</f>
        <v>0</v>
      </c>
      <c r="Q90" s="57">
        <f>Q91+Q94</f>
        <v>0</v>
      </c>
      <c r="R90" s="140"/>
      <c r="S90" s="391">
        <f aca="true" t="shared" si="13" ref="S90:S105">N90/C90</f>
        <v>0</v>
      </c>
      <c r="T90" s="322"/>
      <c r="U90" s="322"/>
    </row>
    <row r="91" spans="1:21" ht="63.75" customHeight="1">
      <c r="A91" s="27" t="s">
        <v>54</v>
      </c>
      <c r="B91" s="496" t="s">
        <v>108</v>
      </c>
      <c r="C91" s="290">
        <f>C92</f>
        <v>7292.318</v>
      </c>
      <c r="D91" s="291">
        <f>D92</f>
        <v>0</v>
      </c>
      <c r="E91" s="291">
        <f>E92</f>
        <v>848.318</v>
      </c>
      <c r="F91" s="291">
        <f>F92</f>
        <v>6444</v>
      </c>
      <c r="G91" s="137"/>
      <c r="H91" s="134">
        <f aca="true" t="shared" si="14" ref="H91:Q91">H92</f>
        <v>0</v>
      </c>
      <c r="I91" s="135">
        <f t="shared" si="14"/>
        <v>0</v>
      </c>
      <c r="J91" s="135">
        <f t="shared" si="14"/>
        <v>0</v>
      </c>
      <c r="K91" s="135">
        <f t="shared" si="14"/>
        <v>0</v>
      </c>
      <c r="L91" s="383"/>
      <c r="M91" s="396">
        <f t="shared" si="12"/>
        <v>0</v>
      </c>
      <c r="N91" s="134">
        <f t="shared" si="14"/>
        <v>0</v>
      </c>
      <c r="O91" s="135">
        <f t="shared" si="14"/>
        <v>0</v>
      </c>
      <c r="P91" s="135">
        <f t="shared" si="14"/>
        <v>0</v>
      </c>
      <c r="Q91" s="135">
        <f t="shared" si="14"/>
        <v>0</v>
      </c>
      <c r="R91" s="350"/>
      <c r="S91" s="396">
        <f t="shared" si="13"/>
        <v>0</v>
      </c>
      <c r="T91" s="334"/>
      <c r="U91" s="334"/>
    </row>
    <row r="92" spans="1:21" ht="48" customHeight="1">
      <c r="A92" s="535" t="s">
        <v>84</v>
      </c>
      <c r="B92" s="292" t="s">
        <v>156</v>
      </c>
      <c r="C92" s="293">
        <f>D92+E92+F92</f>
        <v>7292.318</v>
      </c>
      <c r="D92" s="287">
        <v>0</v>
      </c>
      <c r="E92" s="287">
        <v>848.318</v>
      </c>
      <c r="F92" s="287">
        <v>6444</v>
      </c>
      <c r="G92" s="80"/>
      <c r="H92" s="136">
        <f>I92+J92+K92+L92</f>
        <v>0</v>
      </c>
      <c r="I92" s="138"/>
      <c r="J92" s="138">
        <v>0</v>
      </c>
      <c r="K92" s="138">
        <v>0</v>
      </c>
      <c r="L92" s="193"/>
      <c r="M92" s="409">
        <f t="shared" si="12"/>
        <v>0</v>
      </c>
      <c r="N92" s="136">
        <f>O92+P92+Q92+R92</f>
        <v>0</v>
      </c>
      <c r="O92" s="138"/>
      <c r="P92" s="138">
        <v>0</v>
      </c>
      <c r="Q92" s="138">
        <v>0</v>
      </c>
      <c r="R92" s="351"/>
      <c r="S92" s="409">
        <f t="shared" si="13"/>
        <v>0</v>
      </c>
      <c r="T92" s="335"/>
      <c r="U92" s="335"/>
    </row>
    <row r="93" spans="1:21" ht="24.75" customHeight="1">
      <c r="A93" s="536"/>
      <c r="B93" s="425" t="s">
        <v>259</v>
      </c>
      <c r="C93" s="293">
        <f>D93+E93+F93</f>
        <v>848.318</v>
      </c>
      <c r="D93" s="287"/>
      <c r="E93" s="287">
        <v>848.318</v>
      </c>
      <c r="F93" s="287"/>
      <c r="G93" s="80"/>
      <c r="H93" s="293">
        <f>I93+J93+K93</f>
        <v>0</v>
      </c>
      <c r="I93" s="287"/>
      <c r="J93" s="287">
        <v>0</v>
      </c>
      <c r="K93" s="138"/>
      <c r="L93" s="193"/>
      <c r="M93" s="409"/>
      <c r="N93" s="293">
        <f>O93+P93+Q93</f>
        <v>0</v>
      </c>
      <c r="O93" s="287"/>
      <c r="P93" s="287">
        <v>0</v>
      </c>
      <c r="Q93" s="138"/>
      <c r="R93" s="351"/>
      <c r="S93" s="409"/>
      <c r="T93" s="335"/>
      <c r="U93" s="335"/>
    </row>
    <row r="94" spans="1:21" ht="60.75" customHeight="1">
      <c r="A94" s="20" t="s">
        <v>103</v>
      </c>
      <c r="B94" s="497" t="s">
        <v>311</v>
      </c>
      <c r="C94" s="283">
        <f>C95</f>
        <v>30</v>
      </c>
      <c r="D94" s="284"/>
      <c r="E94" s="285"/>
      <c r="F94" s="286">
        <f>F95</f>
        <v>30</v>
      </c>
      <c r="G94" s="86"/>
      <c r="H94" s="283">
        <f>H95</f>
        <v>0</v>
      </c>
      <c r="I94" s="284"/>
      <c r="J94" s="285"/>
      <c r="K94" s="286">
        <f>K95</f>
        <v>0</v>
      </c>
      <c r="L94" s="239"/>
      <c r="M94" s="397">
        <f t="shared" si="12"/>
        <v>0</v>
      </c>
      <c r="N94" s="283">
        <f>N95</f>
        <v>0</v>
      </c>
      <c r="O94" s="284"/>
      <c r="P94" s="285"/>
      <c r="Q94" s="286">
        <f>Q95</f>
        <v>0</v>
      </c>
      <c r="R94" s="351"/>
      <c r="S94" s="397">
        <f t="shared" si="13"/>
        <v>0</v>
      </c>
      <c r="T94" s="335"/>
      <c r="U94" s="335"/>
    </row>
    <row r="95" spans="1:21" ht="62.25" customHeight="1" thickBot="1">
      <c r="A95" s="20" t="s">
        <v>84</v>
      </c>
      <c r="B95" s="45" t="s">
        <v>157</v>
      </c>
      <c r="C95" s="127">
        <f>F95</f>
        <v>30</v>
      </c>
      <c r="D95" s="68"/>
      <c r="E95" s="68"/>
      <c r="F95" s="68">
        <v>30</v>
      </c>
      <c r="G95" s="80"/>
      <c r="H95" s="151">
        <f>K95</f>
        <v>0</v>
      </c>
      <c r="I95" s="138"/>
      <c r="J95" s="138"/>
      <c r="K95" s="138">
        <v>0</v>
      </c>
      <c r="L95" s="193"/>
      <c r="M95" s="409">
        <f t="shared" si="12"/>
        <v>0</v>
      </c>
      <c r="N95" s="151">
        <f>Q95</f>
        <v>0</v>
      </c>
      <c r="O95" s="138"/>
      <c r="P95" s="138"/>
      <c r="Q95" s="138">
        <v>0</v>
      </c>
      <c r="R95" s="351"/>
      <c r="S95" s="409">
        <f t="shared" si="13"/>
        <v>0</v>
      </c>
      <c r="T95" s="335"/>
      <c r="U95" s="335"/>
    </row>
    <row r="96" spans="1:21" ht="141" customHeight="1" thickBot="1">
      <c r="A96" s="25" t="s">
        <v>170</v>
      </c>
      <c r="B96" s="498" t="s">
        <v>315</v>
      </c>
      <c r="C96" s="125">
        <f>C97+C98+C99+C100+C101+C102+C103</f>
        <v>170554</v>
      </c>
      <c r="D96" s="126"/>
      <c r="E96" s="229"/>
      <c r="F96" s="126">
        <f>F97+F98+F99+F100+F101+F102+F103</f>
        <v>170554</v>
      </c>
      <c r="G96" s="85"/>
      <c r="H96" s="125">
        <f>H97+H98+H99+H100+H101+H102+H103</f>
        <v>17713.12</v>
      </c>
      <c r="I96" s="126"/>
      <c r="J96" s="229"/>
      <c r="K96" s="126">
        <f>K97+K98+K99+K100+K101+K102+K103</f>
        <v>17713.12</v>
      </c>
      <c r="L96" s="140"/>
      <c r="M96" s="390">
        <f t="shared" si="12"/>
        <v>0.1038563739343551</v>
      </c>
      <c r="N96" s="125">
        <f>N97+N98+N99+N100+N101+N102+N103</f>
        <v>6894.394</v>
      </c>
      <c r="O96" s="126"/>
      <c r="P96" s="229"/>
      <c r="Q96" s="126">
        <f>Q97+Q98+Q99+Q100+Q101+Q102+Q103</f>
        <v>6894.394</v>
      </c>
      <c r="R96" s="353"/>
      <c r="S96" s="391">
        <f t="shared" si="13"/>
        <v>0.04042352568687923</v>
      </c>
      <c r="T96" s="335"/>
      <c r="U96" s="335"/>
    </row>
    <row r="97" spans="1:21" ht="28.5" customHeight="1">
      <c r="A97" s="22" t="s">
        <v>84</v>
      </c>
      <c r="B97" s="21" t="s">
        <v>178</v>
      </c>
      <c r="C97" s="127">
        <f>D97+E97+F97</f>
        <v>100000</v>
      </c>
      <c r="D97" s="68"/>
      <c r="E97" s="68"/>
      <c r="F97" s="68">
        <v>100000</v>
      </c>
      <c r="G97" s="80"/>
      <c r="H97" s="69">
        <f>J97+K97</f>
        <v>17655.12</v>
      </c>
      <c r="I97" s="68"/>
      <c r="J97" s="68"/>
      <c r="K97" s="68">
        <v>17655.12</v>
      </c>
      <c r="L97" s="193"/>
      <c r="M97" s="409">
        <f t="shared" si="12"/>
        <v>0.1765512</v>
      </c>
      <c r="N97" s="136">
        <f>P97+Q97</f>
        <v>6836.394</v>
      </c>
      <c r="O97" s="68"/>
      <c r="P97" s="68"/>
      <c r="Q97" s="68">
        <v>6836.394</v>
      </c>
      <c r="R97" s="355"/>
      <c r="S97" s="409">
        <f t="shared" si="13"/>
        <v>0.06836394</v>
      </c>
      <c r="T97" s="335"/>
      <c r="U97" s="335"/>
    </row>
    <row r="98" spans="1:21" ht="49.5" customHeight="1">
      <c r="A98" s="22" t="s">
        <v>63</v>
      </c>
      <c r="B98" s="21" t="s">
        <v>264</v>
      </c>
      <c r="C98" s="127">
        <f aca="true" t="shared" si="15" ref="C98:C103">F98</f>
        <v>7500</v>
      </c>
      <c r="D98" s="211"/>
      <c r="E98" s="68"/>
      <c r="F98" s="68">
        <v>7500</v>
      </c>
      <c r="G98" s="80"/>
      <c r="H98" s="69">
        <f aca="true" t="shared" si="16" ref="H98:H103">K98</f>
        <v>0</v>
      </c>
      <c r="I98" s="211"/>
      <c r="J98" s="68"/>
      <c r="K98" s="68">
        <v>0</v>
      </c>
      <c r="L98" s="193"/>
      <c r="M98" s="409">
        <f aca="true" t="shared" si="17" ref="M98:M103">H98/C98</f>
        <v>0</v>
      </c>
      <c r="N98" s="136">
        <f aca="true" t="shared" si="18" ref="N98:N103">Q98</f>
        <v>0</v>
      </c>
      <c r="O98" s="211"/>
      <c r="P98" s="68"/>
      <c r="Q98" s="68">
        <v>0</v>
      </c>
      <c r="R98" s="355"/>
      <c r="S98" s="409">
        <f aca="true" t="shared" si="19" ref="S98:S103">N98/C98</f>
        <v>0</v>
      </c>
      <c r="T98" s="335"/>
      <c r="U98" s="335"/>
    </row>
    <row r="99" spans="1:21" ht="35.25" customHeight="1">
      <c r="A99" s="22" t="s">
        <v>82</v>
      </c>
      <c r="B99" s="21" t="s">
        <v>265</v>
      </c>
      <c r="C99" s="127">
        <f t="shared" si="15"/>
        <v>20554</v>
      </c>
      <c r="D99" s="211"/>
      <c r="E99" s="68"/>
      <c r="F99" s="68">
        <v>20554</v>
      </c>
      <c r="G99" s="80"/>
      <c r="H99" s="69">
        <f t="shared" si="16"/>
        <v>0</v>
      </c>
      <c r="I99" s="211"/>
      <c r="J99" s="68"/>
      <c r="K99" s="68">
        <v>0</v>
      </c>
      <c r="L99" s="193"/>
      <c r="M99" s="409">
        <f t="shared" si="17"/>
        <v>0</v>
      </c>
      <c r="N99" s="136">
        <f t="shared" si="18"/>
        <v>0</v>
      </c>
      <c r="O99" s="211"/>
      <c r="P99" s="68"/>
      <c r="Q99" s="68">
        <v>0</v>
      </c>
      <c r="R99" s="355"/>
      <c r="S99" s="409">
        <f t="shared" si="19"/>
        <v>0</v>
      </c>
      <c r="T99" s="335"/>
      <c r="U99" s="335"/>
    </row>
    <row r="100" spans="1:21" ht="48.75" customHeight="1">
      <c r="A100" s="22" t="s">
        <v>73</v>
      </c>
      <c r="B100" s="21" t="s">
        <v>266</v>
      </c>
      <c r="C100" s="127">
        <f t="shared" si="15"/>
        <v>5000</v>
      </c>
      <c r="D100" s="211"/>
      <c r="E100" s="68"/>
      <c r="F100" s="68">
        <v>5000</v>
      </c>
      <c r="G100" s="80"/>
      <c r="H100" s="69">
        <f t="shared" si="16"/>
        <v>0</v>
      </c>
      <c r="I100" s="211"/>
      <c r="J100" s="68"/>
      <c r="K100" s="68">
        <v>0</v>
      </c>
      <c r="L100" s="193"/>
      <c r="M100" s="409">
        <f t="shared" si="17"/>
        <v>0</v>
      </c>
      <c r="N100" s="136">
        <f t="shared" si="18"/>
        <v>0</v>
      </c>
      <c r="O100" s="211"/>
      <c r="P100" s="68"/>
      <c r="Q100" s="68">
        <v>0</v>
      </c>
      <c r="R100" s="355"/>
      <c r="S100" s="409">
        <f t="shared" si="19"/>
        <v>0</v>
      </c>
      <c r="T100" s="335"/>
      <c r="U100" s="335"/>
    </row>
    <row r="101" spans="1:21" ht="39.75" customHeight="1">
      <c r="A101" s="22" t="s">
        <v>74</v>
      </c>
      <c r="B101" s="21" t="s">
        <v>267</v>
      </c>
      <c r="C101" s="127">
        <f t="shared" si="15"/>
        <v>10000</v>
      </c>
      <c r="D101" s="211"/>
      <c r="E101" s="68"/>
      <c r="F101" s="68">
        <v>10000</v>
      </c>
      <c r="G101" s="80"/>
      <c r="H101" s="69">
        <f t="shared" si="16"/>
        <v>0</v>
      </c>
      <c r="I101" s="211"/>
      <c r="J101" s="68"/>
      <c r="K101" s="68">
        <v>0</v>
      </c>
      <c r="L101" s="193"/>
      <c r="M101" s="409">
        <f t="shared" si="17"/>
        <v>0</v>
      </c>
      <c r="N101" s="136">
        <f t="shared" si="18"/>
        <v>0</v>
      </c>
      <c r="O101" s="211"/>
      <c r="P101" s="68"/>
      <c r="Q101" s="68">
        <v>0</v>
      </c>
      <c r="R101" s="355"/>
      <c r="S101" s="409">
        <f t="shared" si="19"/>
        <v>0</v>
      </c>
      <c r="T101" s="335"/>
      <c r="U101" s="335"/>
    </row>
    <row r="102" spans="1:21" ht="38.25" customHeight="1">
      <c r="A102" s="22" t="s">
        <v>83</v>
      </c>
      <c r="B102" s="21" t="s">
        <v>268</v>
      </c>
      <c r="C102" s="127">
        <f t="shared" si="15"/>
        <v>20000</v>
      </c>
      <c r="D102" s="211"/>
      <c r="E102" s="68"/>
      <c r="F102" s="68">
        <v>20000</v>
      </c>
      <c r="G102" s="80"/>
      <c r="H102" s="69">
        <f t="shared" si="16"/>
        <v>58</v>
      </c>
      <c r="I102" s="211"/>
      <c r="J102" s="68"/>
      <c r="K102" s="68">
        <v>58</v>
      </c>
      <c r="L102" s="193"/>
      <c r="M102" s="409">
        <f t="shared" si="17"/>
        <v>0.0029</v>
      </c>
      <c r="N102" s="136">
        <f t="shared" si="18"/>
        <v>58</v>
      </c>
      <c r="O102" s="211"/>
      <c r="P102" s="68"/>
      <c r="Q102" s="68">
        <v>58</v>
      </c>
      <c r="R102" s="355"/>
      <c r="S102" s="409">
        <f t="shared" si="19"/>
        <v>0.0029</v>
      </c>
      <c r="T102" s="335"/>
      <c r="U102" s="335"/>
    </row>
    <row r="103" spans="1:21" ht="63" customHeight="1" thickBot="1">
      <c r="A103" s="22" t="s">
        <v>170</v>
      </c>
      <c r="B103" s="21" t="s">
        <v>269</v>
      </c>
      <c r="C103" s="127">
        <f t="shared" si="15"/>
        <v>7500</v>
      </c>
      <c r="D103" s="211"/>
      <c r="E103" s="68"/>
      <c r="F103" s="68">
        <v>7500</v>
      </c>
      <c r="G103" s="80"/>
      <c r="H103" s="69">
        <f t="shared" si="16"/>
        <v>0</v>
      </c>
      <c r="I103" s="211"/>
      <c r="J103" s="68"/>
      <c r="K103" s="68">
        <v>0</v>
      </c>
      <c r="L103" s="193"/>
      <c r="M103" s="409">
        <f t="shared" si="17"/>
        <v>0</v>
      </c>
      <c r="N103" s="136">
        <f t="shared" si="18"/>
        <v>0</v>
      </c>
      <c r="O103" s="211"/>
      <c r="P103" s="68"/>
      <c r="Q103" s="68">
        <v>0</v>
      </c>
      <c r="R103" s="355"/>
      <c r="S103" s="409">
        <f t="shared" si="19"/>
        <v>0</v>
      </c>
      <c r="T103" s="335"/>
      <c r="U103" s="335"/>
    </row>
    <row r="104" spans="1:21" ht="77.25" customHeight="1" thickBot="1">
      <c r="A104" s="25" t="s">
        <v>109</v>
      </c>
      <c r="B104" s="499" t="s">
        <v>35</v>
      </c>
      <c r="C104" s="288">
        <f>C105+C109</f>
        <v>389.2</v>
      </c>
      <c r="D104" s="289"/>
      <c r="E104" s="294"/>
      <c r="F104" s="289">
        <f>F105+F109</f>
        <v>389.2</v>
      </c>
      <c r="G104" s="230"/>
      <c r="H104" s="125">
        <f>H105+H109</f>
        <v>0</v>
      </c>
      <c r="I104" s="126"/>
      <c r="J104" s="229"/>
      <c r="K104" s="126">
        <f>K105+K109</f>
        <v>0</v>
      </c>
      <c r="L104" s="384"/>
      <c r="M104" s="390">
        <f t="shared" si="12"/>
        <v>0</v>
      </c>
      <c r="N104" s="125">
        <f>N105+N109</f>
        <v>0</v>
      </c>
      <c r="O104" s="126"/>
      <c r="P104" s="229"/>
      <c r="Q104" s="126">
        <f>Q105+Q109</f>
        <v>0</v>
      </c>
      <c r="R104" s="356"/>
      <c r="S104" s="391">
        <f t="shared" si="13"/>
        <v>0</v>
      </c>
      <c r="T104" s="336"/>
      <c r="U104" s="336"/>
    </row>
    <row r="105" spans="1:21" ht="15.75" customHeight="1">
      <c r="A105" s="400" t="s">
        <v>318</v>
      </c>
      <c r="B105" s="257" t="s">
        <v>66</v>
      </c>
      <c r="C105" s="129">
        <f>C106+C107+C108</f>
        <v>195</v>
      </c>
      <c r="D105" s="124"/>
      <c r="E105" s="123"/>
      <c r="F105" s="135">
        <f>F106+F107+F108</f>
        <v>195</v>
      </c>
      <c r="G105" s="231"/>
      <c r="H105" s="129">
        <f>H106+H107+H108</f>
        <v>0</v>
      </c>
      <c r="I105" s="124"/>
      <c r="J105" s="123"/>
      <c r="K105" s="135">
        <f>K106+K107+K108</f>
        <v>0</v>
      </c>
      <c r="L105" s="123"/>
      <c r="M105" s="398">
        <f t="shared" si="12"/>
        <v>0</v>
      </c>
      <c r="N105" s="129">
        <f>N106+N107+N108</f>
        <v>0</v>
      </c>
      <c r="O105" s="124"/>
      <c r="P105" s="123"/>
      <c r="Q105" s="135">
        <f>Q106+Q107+Q108</f>
        <v>0</v>
      </c>
      <c r="R105" s="351"/>
      <c r="S105" s="398">
        <f t="shared" si="13"/>
        <v>0</v>
      </c>
      <c r="T105" s="335"/>
      <c r="U105" s="335"/>
    </row>
    <row r="106" spans="1:21" ht="36" customHeight="1">
      <c r="A106" s="22" t="s">
        <v>84</v>
      </c>
      <c r="B106" s="21" t="s">
        <v>298</v>
      </c>
      <c r="C106" s="136">
        <f>F106</f>
        <v>70</v>
      </c>
      <c r="D106" s="68"/>
      <c r="E106" s="68"/>
      <c r="F106" s="68">
        <v>70</v>
      </c>
      <c r="G106" s="80"/>
      <c r="H106" s="136">
        <f>K106</f>
        <v>0</v>
      </c>
      <c r="I106" s="68"/>
      <c r="J106" s="68"/>
      <c r="K106" s="68">
        <v>0</v>
      </c>
      <c r="L106" s="211"/>
      <c r="M106" s="409">
        <f aca="true" t="shared" si="20" ref="M106:M111">H106/C106</f>
        <v>0</v>
      </c>
      <c r="N106" s="136">
        <f>Q106</f>
        <v>0</v>
      </c>
      <c r="O106" s="68"/>
      <c r="P106" s="68"/>
      <c r="Q106" s="68">
        <v>0</v>
      </c>
      <c r="R106" s="351"/>
      <c r="S106" s="409">
        <f aca="true" t="shared" si="21" ref="S106:S111">N106/C106</f>
        <v>0</v>
      </c>
      <c r="T106" s="335"/>
      <c r="U106" s="335"/>
    </row>
    <row r="107" spans="1:21" ht="22.5" customHeight="1">
      <c r="A107" s="22" t="s">
        <v>63</v>
      </c>
      <c r="B107" s="21" t="s">
        <v>299</v>
      </c>
      <c r="C107" s="232">
        <f>F107</f>
        <v>85</v>
      </c>
      <c r="D107" s="233"/>
      <c r="E107" s="234"/>
      <c r="F107" s="68">
        <v>85</v>
      </c>
      <c r="G107" s="235"/>
      <c r="H107" s="136">
        <f>K107</f>
        <v>0</v>
      </c>
      <c r="I107" s="68"/>
      <c r="J107" s="68"/>
      <c r="K107" s="68">
        <v>0</v>
      </c>
      <c r="L107" s="211"/>
      <c r="M107" s="409">
        <f>H107/C107</f>
        <v>0</v>
      </c>
      <c r="N107" s="136">
        <f>Q107</f>
        <v>0</v>
      </c>
      <c r="O107" s="68"/>
      <c r="P107" s="68"/>
      <c r="Q107" s="68">
        <v>0</v>
      </c>
      <c r="R107" s="351"/>
      <c r="S107" s="409">
        <f>N107/C107</f>
        <v>0</v>
      </c>
      <c r="T107" s="335"/>
      <c r="U107" s="335"/>
    </row>
    <row r="108" spans="1:21" ht="24.75" customHeight="1">
      <c r="A108" s="22" t="s">
        <v>82</v>
      </c>
      <c r="B108" s="21" t="s">
        <v>300</v>
      </c>
      <c r="C108" s="232">
        <f>F108</f>
        <v>40</v>
      </c>
      <c r="D108" s="233"/>
      <c r="E108" s="234"/>
      <c r="F108" s="68">
        <v>40</v>
      </c>
      <c r="G108" s="235"/>
      <c r="H108" s="232">
        <f>K108</f>
        <v>0</v>
      </c>
      <c r="I108" s="233"/>
      <c r="J108" s="234"/>
      <c r="K108" s="68">
        <v>0</v>
      </c>
      <c r="L108" s="234"/>
      <c r="M108" s="409">
        <f t="shared" si="20"/>
        <v>0</v>
      </c>
      <c r="N108" s="232">
        <f>Q108</f>
        <v>0</v>
      </c>
      <c r="O108" s="233"/>
      <c r="P108" s="234"/>
      <c r="Q108" s="68">
        <v>0</v>
      </c>
      <c r="R108" s="355"/>
      <c r="S108" s="409">
        <f t="shared" si="21"/>
        <v>0</v>
      </c>
      <c r="T108" s="335"/>
      <c r="U108" s="335"/>
    </row>
    <row r="109" spans="1:21" ht="36.75" customHeight="1">
      <c r="A109" s="133" t="s">
        <v>319</v>
      </c>
      <c r="B109" s="258" t="s">
        <v>58</v>
      </c>
      <c r="C109" s="129">
        <f>C110</f>
        <v>194.2</v>
      </c>
      <c r="D109" s="124"/>
      <c r="E109" s="123"/>
      <c r="F109" s="124">
        <f>F110</f>
        <v>194.2</v>
      </c>
      <c r="G109" s="86"/>
      <c r="H109" s="129">
        <f>H110</f>
        <v>0</v>
      </c>
      <c r="I109" s="124"/>
      <c r="J109" s="123"/>
      <c r="K109" s="124">
        <f>K110</f>
        <v>0</v>
      </c>
      <c r="L109" s="357"/>
      <c r="M109" s="398">
        <f t="shared" si="20"/>
        <v>0</v>
      </c>
      <c r="N109" s="129">
        <f>N110</f>
        <v>0</v>
      </c>
      <c r="O109" s="124"/>
      <c r="P109" s="123"/>
      <c r="Q109" s="124">
        <f>Q110</f>
        <v>0</v>
      </c>
      <c r="R109" s="351"/>
      <c r="S109" s="398">
        <f t="shared" si="21"/>
        <v>0</v>
      </c>
      <c r="T109" s="335"/>
      <c r="U109" s="335"/>
    </row>
    <row r="110" spans="1:21" ht="38.25" customHeight="1" thickBot="1">
      <c r="A110" s="20" t="s">
        <v>84</v>
      </c>
      <c r="B110" s="21" t="s">
        <v>36</v>
      </c>
      <c r="C110" s="136">
        <f>F110</f>
        <v>194.2</v>
      </c>
      <c r="D110" s="68"/>
      <c r="E110" s="68"/>
      <c r="F110" s="68">
        <v>194.2</v>
      </c>
      <c r="G110" s="80"/>
      <c r="H110" s="136">
        <f>K110</f>
        <v>0</v>
      </c>
      <c r="I110" s="68"/>
      <c r="J110" s="68"/>
      <c r="K110" s="68">
        <v>0</v>
      </c>
      <c r="L110" s="211"/>
      <c r="M110" s="409">
        <f t="shared" si="20"/>
        <v>0</v>
      </c>
      <c r="N110" s="136">
        <f>Q110</f>
        <v>0</v>
      </c>
      <c r="O110" s="68"/>
      <c r="P110" s="68"/>
      <c r="Q110" s="68">
        <v>0</v>
      </c>
      <c r="R110" s="351"/>
      <c r="S110" s="409">
        <f t="shared" si="21"/>
        <v>0</v>
      </c>
      <c r="T110" s="335"/>
      <c r="U110" s="335"/>
    </row>
    <row r="111" spans="1:21" ht="51.75" customHeight="1" thickBot="1">
      <c r="A111" s="25" t="s">
        <v>176</v>
      </c>
      <c r="B111" s="486" t="s">
        <v>316</v>
      </c>
      <c r="C111" s="288">
        <f>C112</f>
        <v>500</v>
      </c>
      <c r="D111" s="289"/>
      <c r="E111" s="294"/>
      <c r="F111" s="289">
        <f>F112</f>
        <v>500</v>
      </c>
      <c r="G111" s="85"/>
      <c r="H111" s="288">
        <f>H112</f>
        <v>0</v>
      </c>
      <c r="I111" s="289"/>
      <c r="J111" s="294"/>
      <c r="K111" s="289">
        <f>K112</f>
        <v>0</v>
      </c>
      <c r="L111" s="229"/>
      <c r="M111" s="390">
        <f t="shared" si="20"/>
        <v>0</v>
      </c>
      <c r="N111" s="288">
        <f>N112</f>
        <v>0</v>
      </c>
      <c r="O111" s="289"/>
      <c r="P111" s="294"/>
      <c r="Q111" s="289">
        <f>Q112</f>
        <v>0</v>
      </c>
      <c r="R111" s="229"/>
      <c r="S111" s="391">
        <f t="shared" si="21"/>
        <v>0</v>
      </c>
      <c r="T111" s="337"/>
      <c r="U111" s="337"/>
    </row>
    <row r="112" spans="1:21" ht="84" customHeight="1" thickBot="1">
      <c r="A112" s="84" t="s">
        <v>84</v>
      </c>
      <c r="B112" s="424" t="s">
        <v>258</v>
      </c>
      <c r="C112" s="295">
        <f>D112+E112+F112</f>
        <v>500</v>
      </c>
      <c r="D112" s="296"/>
      <c r="E112" s="296"/>
      <c r="F112" s="296">
        <v>500</v>
      </c>
      <c r="G112" s="131"/>
      <c r="H112" s="132">
        <v>0</v>
      </c>
      <c r="I112" s="130"/>
      <c r="J112" s="130"/>
      <c r="K112" s="130">
        <v>0</v>
      </c>
      <c r="L112" s="385"/>
      <c r="M112" s="409">
        <f aca="true" t="shared" si="22" ref="M112:M120">H112/C112</f>
        <v>0</v>
      </c>
      <c r="N112" s="132">
        <v>0</v>
      </c>
      <c r="O112" s="130"/>
      <c r="P112" s="130"/>
      <c r="Q112" s="130">
        <v>0</v>
      </c>
      <c r="R112" s="358"/>
      <c r="S112" s="409">
        <f aca="true" t="shared" si="23" ref="S112:S119">N112/C112</f>
        <v>0</v>
      </c>
      <c r="T112" s="334"/>
      <c r="U112" s="334"/>
    </row>
    <row r="113" spans="1:21" ht="66" customHeight="1" thickBot="1">
      <c r="A113" s="29" t="s">
        <v>81</v>
      </c>
      <c r="B113" s="495" t="s">
        <v>172</v>
      </c>
      <c r="C113" s="297">
        <f>C114+C115</f>
        <v>600</v>
      </c>
      <c r="D113" s="268"/>
      <c r="E113" s="298"/>
      <c r="F113" s="141">
        <f>F114+F115</f>
        <v>600</v>
      </c>
      <c r="G113" s="148"/>
      <c r="H113" s="56">
        <f>H114+H115</f>
        <v>0</v>
      </c>
      <c r="I113" s="202"/>
      <c r="J113" s="203"/>
      <c r="K113" s="57">
        <f>K114+K115</f>
        <v>0</v>
      </c>
      <c r="L113" s="203"/>
      <c r="M113" s="391">
        <f t="shared" si="22"/>
        <v>0</v>
      </c>
      <c r="N113" s="56">
        <f>N114+N115</f>
        <v>0</v>
      </c>
      <c r="O113" s="202"/>
      <c r="P113" s="203"/>
      <c r="Q113" s="57">
        <f>Q114+Q115</f>
        <v>0</v>
      </c>
      <c r="R113" s="353"/>
      <c r="S113" s="391">
        <f t="shared" si="23"/>
        <v>0</v>
      </c>
      <c r="T113" s="335"/>
      <c r="U113" s="335"/>
    </row>
    <row r="114" spans="1:21" ht="87" customHeight="1">
      <c r="A114" s="15" t="s">
        <v>84</v>
      </c>
      <c r="B114" s="24" t="s">
        <v>57</v>
      </c>
      <c r="C114" s="64">
        <f>D114+E114+F114</f>
        <v>500</v>
      </c>
      <c r="D114" s="60"/>
      <c r="E114" s="60"/>
      <c r="F114" s="60">
        <v>500</v>
      </c>
      <c r="G114" s="197"/>
      <c r="H114" s="394">
        <f>I114+J114+K114</f>
        <v>0</v>
      </c>
      <c r="I114" s="152"/>
      <c r="J114" s="152"/>
      <c r="K114" s="152">
        <v>0</v>
      </c>
      <c r="L114" s="191"/>
      <c r="M114" s="409">
        <f t="shared" si="22"/>
        <v>0</v>
      </c>
      <c r="N114" s="64">
        <f>O114+P114+Q114</f>
        <v>0</v>
      </c>
      <c r="O114" s="60"/>
      <c r="P114" s="60"/>
      <c r="Q114" s="60">
        <v>0</v>
      </c>
      <c r="R114" s="354"/>
      <c r="S114" s="409">
        <f t="shared" si="23"/>
        <v>0</v>
      </c>
      <c r="T114" s="335"/>
      <c r="U114" s="335"/>
    </row>
    <row r="115" spans="1:21" ht="57" customHeight="1" thickBot="1">
      <c r="A115" s="55" t="s">
        <v>63</v>
      </c>
      <c r="B115" s="106" t="s">
        <v>95</v>
      </c>
      <c r="C115" s="107">
        <f>D115+E115+F115</f>
        <v>100</v>
      </c>
      <c r="D115" s="78"/>
      <c r="E115" s="78"/>
      <c r="F115" s="78">
        <v>100</v>
      </c>
      <c r="G115" s="201"/>
      <c r="H115" s="107">
        <f>I115+J115+K115</f>
        <v>0</v>
      </c>
      <c r="I115" s="78"/>
      <c r="J115" s="78"/>
      <c r="K115" s="78">
        <v>0</v>
      </c>
      <c r="L115" s="387"/>
      <c r="M115" s="409">
        <f t="shared" si="22"/>
        <v>0</v>
      </c>
      <c r="N115" s="107">
        <f>O115+P115+Q115</f>
        <v>0</v>
      </c>
      <c r="O115" s="78"/>
      <c r="P115" s="78"/>
      <c r="Q115" s="78">
        <v>0</v>
      </c>
      <c r="R115" s="359"/>
      <c r="S115" s="409">
        <f t="shared" si="23"/>
        <v>0</v>
      </c>
      <c r="T115" s="335"/>
      <c r="U115" s="335"/>
    </row>
    <row r="116" spans="1:21" ht="66.75" customHeight="1" thickBot="1">
      <c r="A116" s="29" t="s">
        <v>68</v>
      </c>
      <c r="B116" s="486" t="s">
        <v>158</v>
      </c>
      <c r="C116" s="299">
        <f>C117+C120</f>
        <v>550</v>
      </c>
      <c r="D116" s="141"/>
      <c r="E116" s="141"/>
      <c r="F116" s="299">
        <f>F117+F120</f>
        <v>550</v>
      </c>
      <c r="G116" s="58"/>
      <c r="H116" s="56">
        <f>H117+H120</f>
        <v>0</v>
      </c>
      <c r="I116" s="57"/>
      <c r="J116" s="57"/>
      <c r="K116" s="236">
        <f>K117+K120</f>
        <v>0</v>
      </c>
      <c r="L116" s="140"/>
      <c r="M116" s="391">
        <f t="shared" si="22"/>
        <v>0</v>
      </c>
      <c r="N116" s="56">
        <f>N117+N120</f>
        <v>0</v>
      </c>
      <c r="O116" s="57"/>
      <c r="P116" s="57"/>
      <c r="Q116" s="236">
        <f>Q117+Q120</f>
        <v>0</v>
      </c>
      <c r="R116" s="339"/>
      <c r="S116" s="391">
        <f t="shared" si="23"/>
        <v>0</v>
      </c>
      <c r="T116" s="327"/>
      <c r="U116" s="327"/>
    </row>
    <row r="117" spans="1:21" ht="18" customHeight="1">
      <c r="A117" s="378" t="s">
        <v>320</v>
      </c>
      <c r="B117" s="259" t="s">
        <v>66</v>
      </c>
      <c r="C117" s="237">
        <f>C118</f>
        <v>50</v>
      </c>
      <c r="D117" s="149"/>
      <c r="E117" s="149"/>
      <c r="F117" s="149">
        <f>F118</f>
        <v>50</v>
      </c>
      <c r="G117" s="238"/>
      <c r="H117" s="245">
        <f>H118</f>
        <v>0</v>
      </c>
      <c r="I117" s="149"/>
      <c r="J117" s="149"/>
      <c r="K117" s="149">
        <f>K118</f>
        <v>0</v>
      </c>
      <c r="L117" s="238"/>
      <c r="M117" s="398">
        <f t="shared" si="22"/>
        <v>0</v>
      </c>
      <c r="N117" s="214">
        <f>N118</f>
        <v>0</v>
      </c>
      <c r="O117" s="216"/>
      <c r="P117" s="216"/>
      <c r="Q117" s="216">
        <f>Q118</f>
        <v>0</v>
      </c>
      <c r="R117" s="360"/>
      <c r="S117" s="398">
        <f t="shared" si="23"/>
        <v>0</v>
      </c>
      <c r="T117" s="327"/>
      <c r="U117" s="327"/>
    </row>
    <row r="118" spans="1:21" ht="15.75" customHeight="1">
      <c r="A118" s="102" t="s">
        <v>84</v>
      </c>
      <c r="B118" s="31" t="s">
        <v>127</v>
      </c>
      <c r="C118" s="194">
        <f>C119</f>
        <v>50</v>
      </c>
      <c r="D118" s="186"/>
      <c r="E118" s="186"/>
      <c r="F118" s="186">
        <f>F119</f>
        <v>50</v>
      </c>
      <c r="G118" s="239"/>
      <c r="H118" s="188">
        <f>H119</f>
        <v>0</v>
      </c>
      <c r="I118" s="186"/>
      <c r="J118" s="186"/>
      <c r="K118" s="186">
        <f>K119</f>
        <v>0</v>
      </c>
      <c r="L118" s="239"/>
      <c r="M118" s="409">
        <f t="shared" si="22"/>
        <v>0</v>
      </c>
      <c r="N118" s="188">
        <f>N119</f>
        <v>0</v>
      </c>
      <c r="O118" s="186"/>
      <c r="P118" s="186"/>
      <c r="Q118" s="186">
        <f>Q119</f>
        <v>0</v>
      </c>
      <c r="R118" s="361"/>
      <c r="S118" s="409">
        <f t="shared" si="23"/>
        <v>0</v>
      </c>
      <c r="T118" s="327"/>
      <c r="U118" s="327"/>
    </row>
    <row r="119" spans="1:21" ht="15" customHeight="1">
      <c r="A119" s="10" t="s">
        <v>85</v>
      </c>
      <c r="B119" s="23" t="s">
        <v>125</v>
      </c>
      <c r="C119" s="240">
        <f>F119</f>
        <v>50</v>
      </c>
      <c r="D119" s="218"/>
      <c r="E119" s="218"/>
      <c r="F119" s="138">
        <v>50</v>
      </c>
      <c r="G119" s="239"/>
      <c r="H119" s="151">
        <f>K119</f>
        <v>0</v>
      </c>
      <c r="I119" s="218"/>
      <c r="J119" s="218"/>
      <c r="K119" s="138">
        <v>0</v>
      </c>
      <c r="L119" s="239"/>
      <c r="M119" s="409">
        <f t="shared" si="22"/>
        <v>0</v>
      </c>
      <c r="N119" s="151">
        <f>Q119</f>
        <v>0</v>
      </c>
      <c r="O119" s="218"/>
      <c r="P119" s="218"/>
      <c r="Q119" s="138">
        <v>0</v>
      </c>
      <c r="R119" s="361"/>
      <c r="S119" s="409">
        <f t="shared" si="23"/>
        <v>0</v>
      </c>
      <c r="T119" s="327"/>
      <c r="U119" s="327"/>
    </row>
    <row r="120" spans="1:21" ht="39" customHeight="1">
      <c r="A120" s="102" t="s">
        <v>321</v>
      </c>
      <c r="B120" s="260" t="s">
        <v>115</v>
      </c>
      <c r="C120" s="241">
        <f>C121+C127+C133+C139+C142+C145+C148</f>
        <v>499.99999999999994</v>
      </c>
      <c r="D120" s="218"/>
      <c r="E120" s="218"/>
      <c r="F120" s="241">
        <f>F121+F127+F133+F139+F142+F145+F148</f>
        <v>499.99999999999994</v>
      </c>
      <c r="G120" s="239"/>
      <c r="H120" s="219">
        <f>H121+H127+H133+H139+H142+H145+H148</f>
        <v>0</v>
      </c>
      <c r="I120" s="218"/>
      <c r="J120" s="218"/>
      <c r="K120" s="241">
        <f>K121+K127+K133+K139+K142+K145+K148</f>
        <v>0</v>
      </c>
      <c r="L120" s="239"/>
      <c r="M120" s="398">
        <f t="shared" si="22"/>
        <v>0</v>
      </c>
      <c r="N120" s="219">
        <f>N121+N127+N133+N139+N142+N145+N148</f>
        <v>0</v>
      </c>
      <c r="O120" s="218"/>
      <c r="P120" s="218"/>
      <c r="Q120" s="241">
        <f>Q121+Q127+Q133+Q139+Q142+Q145+Q148</f>
        <v>0</v>
      </c>
      <c r="R120" s="361"/>
      <c r="S120" s="398">
        <f>N120/C120</f>
        <v>0</v>
      </c>
      <c r="T120" s="327"/>
      <c r="U120" s="327"/>
    </row>
    <row r="121" spans="1:21" ht="19.5" customHeight="1">
      <c r="A121" s="10" t="s">
        <v>84</v>
      </c>
      <c r="B121" s="31" t="s">
        <v>96</v>
      </c>
      <c r="C121" s="194">
        <f>C122+C123+C124+C125+C126</f>
        <v>135.67</v>
      </c>
      <c r="D121" s="186"/>
      <c r="E121" s="189"/>
      <c r="F121" s="186">
        <f>F122+F123+F124+F125+F126</f>
        <v>135.67</v>
      </c>
      <c r="G121" s="189"/>
      <c r="H121" s="188">
        <f>H122+H123+H124+H125+H126</f>
        <v>0</v>
      </c>
      <c r="I121" s="186"/>
      <c r="J121" s="189"/>
      <c r="K121" s="186">
        <f>K122+K123+K124+K125+K126</f>
        <v>0</v>
      </c>
      <c r="L121" s="189"/>
      <c r="M121" s="392">
        <f aca="true" t="shared" si="24" ref="M121:M150">H121/C121</f>
        <v>0</v>
      </c>
      <c r="N121" s="188">
        <f>N122+N123+N124+N125+N126</f>
        <v>0</v>
      </c>
      <c r="O121" s="186"/>
      <c r="P121" s="189"/>
      <c r="Q121" s="186">
        <f>Q122+Q123+Q124+Q125+Q126</f>
        <v>0</v>
      </c>
      <c r="R121" s="351"/>
      <c r="S121" s="392">
        <f>N121/C121</f>
        <v>0</v>
      </c>
      <c r="T121" s="335"/>
      <c r="U121" s="335"/>
    </row>
    <row r="122" spans="1:21" ht="25.5" customHeight="1">
      <c r="A122" s="10" t="s">
        <v>85</v>
      </c>
      <c r="B122" s="23" t="s">
        <v>159</v>
      </c>
      <c r="C122" s="156">
        <f>D122+E122+F122</f>
        <v>43.98</v>
      </c>
      <c r="D122" s="138"/>
      <c r="E122" s="138"/>
      <c r="F122" s="138">
        <v>43.98</v>
      </c>
      <c r="G122" s="193"/>
      <c r="H122" s="127">
        <f>I122+J122+K122</f>
        <v>0</v>
      </c>
      <c r="I122" s="138"/>
      <c r="J122" s="138"/>
      <c r="K122" s="138">
        <v>0</v>
      </c>
      <c r="L122" s="193"/>
      <c r="M122" s="409">
        <f t="shared" si="24"/>
        <v>0</v>
      </c>
      <c r="N122" s="127">
        <f>O122+P122+Q122</f>
        <v>0</v>
      </c>
      <c r="O122" s="138"/>
      <c r="P122" s="138"/>
      <c r="Q122" s="138">
        <v>0</v>
      </c>
      <c r="R122" s="351"/>
      <c r="S122" s="409">
        <f aca="true" t="shared" si="25" ref="S122:S150">N122/C122</f>
        <v>0</v>
      </c>
      <c r="T122" s="335"/>
      <c r="U122" s="335"/>
    </row>
    <row r="123" spans="1:21" ht="17.25" customHeight="1">
      <c r="A123" s="10" t="s">
        <v>86</v>
      </c>
      <c r="B123" s="96" t="s">
        <v>160</v>
      </c>
      <c r="C123" s="156">
        <f>F123</f>
        <v>8.65</v>
      </c>
      <c r="D123" s="138"/>
      <c r="E123" s="138"/>
      <c r="F123" s="138">
        <v>8.65</v>
      </c>
      <c r="G123" s="193"/>
      <c r="H123" s="127">
        <f>I123+J123+K123</f>
        <v>0</v>
      </c>
      <c r="I123" s="138"/>
      <c r="J123" s="138"/>
      <c r="K123" s="138">
        <v>0</v>
      </c>
      <c r="L123" s="193"/>
      <c r="M123" s="409">
        <f t="shared" si="24"/>
        <v>0</v>
      </c>
      <c r="N123" s="127">
        <f>O123+P123+Q123</f>
        <v>0</v>
      </c>
      <c r="O123" s="138"/>
      <c r="P123" s="138"/>
      <c r="Q123" s="138">
        <v>0</v>
      </c>
      <c r="R123" s="351"/>
      <c r="S123" s="409">
        <f t="shared" si="25"/>
        <v>0</v>
      </c>
      <c r="T123" s="335"/>
      <c r="U123" s="335"/>
    </row>
    <row r="124" spans="1:21" ht="22.5" customHeight="1">
      <c r="A124" s="10" t="s">
        <v>64</v>
      </c>
      <c r="B124" s="96" t="s">
        <v>161</v>
      </c>
      <c r="C124" s="156">
        <f>F124</f>
        <v>38.77</v>
      </c>
      <c r="D124" s="138"/>
      <c r="E124" s="138"/>
      <c r="F124" s="138">
        <v>38.77</v>
      </c>
      <c r="G124" s="193"/>
      <c r="H124" s="127">
        <f>I124+J124+K124</f>
        <v>0</v>
      </c>
      <c r="I124" s="138"/>
      <c r="J124" s="138"/>
      <c r="K124" s="138">
        <v>0</v>
      </c>
      <c r="L124" s="193"/>
      <c r="M124" s="409">
        <f t="shared" si="24"/>
        <v>0</v>
      </c>
      <c r="N124" s="127">
        <f>O124+P124+Q124</f>
        <v>0</v>
      </c>
      <c r="O124" s="138"/>
      <c r="P124" s="138"/>
      <c r="Q124" s="138">
        <v>0</v>
      </c>
      <c r="R124" s="351"/>
      <c r="S124" s="409">
        <f t="shared" si="25"/>
        <v>0</v>
      </c>
      <c r="T124" s="335"/>
      <c r="U124" s="335"/>
    </row>
    <row r="125" spans="1:21" ht="25.5" customHeight="1">
      <c r="A125" s="10" t="s">
        <v>71</v>
      </c>
      <c r="B125" s="96" t="s">
        <v>162</v>
      </c>
      <c r="C125" s="156">
        <f>F125</f>
        <v>43.32</v>
      </c>
      <c r="D125" s="138"/>
      <c r="E125" s="138"/>
      <c r="F125" s="138">
        <v>43.32</v>
      </c>
      <c r="G125" s="193"/>
      <c r="H125" s="127">
        <f>I125+J125+K125</f>
        <v>0</v>
      </c>
      <c r="I125" s="138"/>
      <c r="J125" s="138"/>
      <c r="K125" s="138">
        <v>0</v>
      </c>
      <c r="L125" s="193"/>
      <c r="M125" s="409">
        <f t="shared" si="24"/>
        <v>0</v>
      </c>
      <c r="N125" s="127">
        <f>O125+P125+Q125</f>
        <v>0</v>
      </c>
      <c r="O125" s="138"/>
      <c r="P125" s="138"/>
      <c r="Q125" s="138">
        <v>0</v>
      </c>
      <c r="R125" s="351"/>
      <c r="S125" s="409">
        <f t="shared" si="25"/>
        <v>0</v>
      </c>
      <c r="T125" s="335"/>
      <c r="U125" s="335"/>
    </row>
    <row r="126" spans="1:21" ht="24" customHeight="1">
      <c r="A126" s="10" t="s">
        <v>91</v>
      </c>
      <c r="B126" s="98" t="s">
        <v>163</v>
      </c>
      <c r="C126" s="156">
        <f>F126</f>
        <v>0.95</v>
      </c>
      <c r="D126" s="138"/>
      <c r="E126" s="138"/>
      <c r="F126" s="138">
        <v>0.95</v>
      </c>
      <c r="G126" s="193"/>
      <c r="H126" s="127">
        <f>I126+J126+K126</f>
        <v>0</v>
      </c>
      <c r="I126" s="138"/>
      <c r="J126" s="138"/>
      <c r="K126" s="138">
        <v>0</v>
      </c>
      <c r="L126" s="193"/>
      <c r="M126" s="409">
        <f t="shared" si="24"/>
        <v>0</v>
      </c>
      <c r="N126" s="127">
        <f>O126+P126+Q126</f>
        <v>0</v>
      </c>
      <c r="O126" s="138"/>
      <c r="P126" s="138"/>
      <c r="Q126" s="138">
        <v>0</v>
      </c>
      <c r="R126" s="351"/>
      <c r="S126" s="409">
        <f t="shared" si="25"/>
        <v>0</v>
      </c>
      <c r="T126" s="335"/>
      <c r="U126" s="335"/>
    </row>
    <row r="127" spans="1:21" ht="15" customHeight="1">
      <c r="A127" s="10" t="s">
        <v>63</v>
      </c>
      <c r="B127" s="31" t="s">
        <v>97</v>
      </c>
      <c r="C127" s="194">
        <f>C128+C129+C130+C131+C132</f>
        <v>165.07999999999998</v>
      </c>
      <c r="D127" s="186"/>
      <c r="E127" s="189"/>
      <c r="F127" s="186">
        <f>F128+F129+F130+F131+F132</f>
        <v>165.07999999999998</v>
      </c>
      <c r="G127" s="193"/>
      <c r="H127" s="188">
        <f>H128+H129+H130+H131+H132</f>
        <v>0</v>
      </c>
      <c r="I127" s="186"/>
      <c r="J127" s="189"/>
      <c r="K127" s="186">
        <f>K128+K129+K130+K131+K132</f>
        <v>0</v>
      </c>
      <c r="L127" s="189"/>
      <c r="M127" s="392">
        <f t="shared" si="24"/>
        <v>0</v>
      </c>
      <c r="N127" s="188">
        <f>N128+N129+N130+N131+N132</f>
        <v>0</v>
      </c>
      <c r="O127" s="186"/>
      <c r="P127" s="189"/>
      <c r="Q127" s="186">
        <f>Q128+Q129+Q130+Q131+Q132</f>
        <v>0</v>
      </c>
      <c r="R127" s="351"/>
      <c r="S127" s="392">
        <f t="shared" si="25"/>
        <v>0</v>
      </c>
      <c r="T127" s="335"/>
      <c r="U127" s="335"/>
    </row>
    <row r="128" spans="1:21" ht="26.25" customHeight="1">
      <c r="A128" s="10" t="s">
        <v>75</v>
      </c>
      <c r="B128" s="23" t="s">
        <v>159</v>
      </c>
      <c r="C128" s="240">
        <f>F128</f>
        <v>73.39</v>
      </c>
      <c r="D128" s="138"/>
      <c r="E128" s="138"/>
      <c r="F128" s="138">
        <v>73.39</v>
      </c>
      <c r="G128" s="193"/>
      <c r="H128" s="127">
        <f>I128+J128+K128</f>
        <v>0</v>
      </c>
      <c r="I128" s="186"/>
      <c r="J128" s="186"/>
      <c r="K128" s="138">
        <v>0</v>
      </c>
      <c r="L128" s="189"/>
      <c r="M128" s="409">
        <f t="shared" si="24"/>
        <v>0</v>
      </c>
      <c r="N128" s="127">
        <f>O128+P128+Q128</f>
        <v>0</v>
      </c>
      <c r="O128" s="186"/>
      <c r="P128" s="186"/>
      <c r="Q128" s="138">
        <v>0</v>
      </c>
      <c r="R128" s="351"/>
      <c r="S128" s="409">
        <f t="shared" si="25"/>
        <v>0</v>
      </c>
      <c r="T128" s="335"/>
      <c r="U128" s="335"/>
    </row>
    <row r="129" spans="1:21" ht="14.25" customHeight="1">
      <c r="A129" s="10" t="s">
        <v>65</v>
      </c>
      <c r="B129" s="96" t="s">
        <v>160</v>
      </c>
      <c r="C129" s="240">
        <f>F129</f>
        <v>8.65</v>
      </c>
      <c r="D129" s="138"/>
      <c r="E129" s="138"/>
      <c r="F129" s="138">
        <v>8.65</v>
      </c>
      <c r="G129" s="193"/>
      <c r="H129" s="127">
        <f>I129+J129+K129</f>
        <v>0</v>
      </c>
      <c r="I129" s="186"/>
      <c r="J129" s="186"/>
      <c r="K129" s="138">
        <v>0</v>
      </c>
      <c r="L129" s="189"/>
      <c r="M129" s="409">
        <f t="shared" si="24"/>
        <v>0</v>
      </c>
      <c r="N129" s="127">
        <f>O129+P129+Q129</f>
        <v>0</v>
      </c>
      <c r="O129" s="186"/>
      <c r="P129" s="186"/>
      <c r="Q129" s="138">
        <v>0</v>
      </c>
      <c r="R129" s="351"/>
      <c r="S129" s="409">
        <f t="shared" si="25"/>
        <v>0</v>
      </c>
      <c r="T129" s="335"/>
      <c r="U129" s="335"/>
    </row>
    <row r="130" spans="1:21" ht="24" customHeight="1">
      <c r="A130" s="10" t="s">
        <v>122</v>
      </c>
      <c r="B130" s="96" t="s">
        <v>161</v>
      </c>
      <c r="C130" s="240">
        <f>F130</f>
        <v>38.77</v>
      </c>
      <c r="D130" s="138"/>
      <c r="E130" s="138"/>
      <c r="F130" s="138">
        <v>38.77</v>
      </c>
      <c r="G130" s="193"/>
      <c r="H130" s="127">
        <f>I130+J130+K130</f>
        <v>0</v>
      </c>
      <c r="I130" s="186"/>
      <c r="J130" s="186"/>
      <c r="K130" s="138">
        <v>0</v>
      </c>
      <c r="L130" s="189"/>
      <c r="M130" s="409">
        <f t="shared" si="24"/>
        <v>0</v>
      </c>
      <c r="N130" s="127">
        <f>O130+P130+Q130</f>
        <v>0</v>
      </c>
      <c r="O130" s="186"/>
      <c r="P130" s="186"/>
      <c r="Q130" s="138">
        <v>0</v>
      </c>
      <c r="R130" s="351"/>
      <c r="S130" s="409">
        <f t="shared" si="25"/>
        <v>0</v>
      </c>
      <c r="T130" s="335"/>
      <c r="U130" s="335"/>
    </row>
    <row r="131" spans="1:21" ht="24" customHeight="1">
      <c r="A131" s="10" t="s">
        <v>123</v>
      </c>
      <c r="B131" s="96" t="s">
        <v>162</v>
      </c>
      <c r="C131" s="240">
        <f>F131</f>
        <v>43.32</v>
      </c>
      <c r="D131" s="138"/>
      <c r="E131" s="138"/>
      <c r="F131" s="138">
        <v>43.32</v>
      </c>
      <c r="G131" s="193"/>
      <c r="H131" s="127">
        <f>I131+J131+K131</f>
        <v>0</v>
      </c>
      <c r="I131" s="186"/>
      <c r="J131" s="186"/>
      <c r="K131" s="138">
        <v>0</v>
      </c>
      <c r="L131" s="189"/>
      <c r="M131" s="409">
        <f t="shared" si="24"/>
        <v>0</v>
      </c>
      <c r="N131" s="127">
        <f>O131+P131+Q131</f>
        <v>0</v>
      </c>
      <c r="O131" s="186"/>
      <c r="P131" s="186"/>
      <c r="Q131" s="138">
        <v>0</v>
      </c>
      <c r="R131" s="351"/>
      <c r="S131" s="409">
        <f t="shared" si="25"/>
        <v>0</v>
      </c>
      <c r="T131" s="335"/>
      <c r="U131" s="335"/>
    </row>
    <row r="132" spans="1:21" ht="24" customHeight="1">
      <c r="A132" s="10" t="s">
        <v>164</v>
      </c>
      <c r="B132" s="98" t="s">
        <v>163</v>
      </c>
      <c r="C132" s="240">
        <f>F132</f>
        <v>0.95</v>
      </c>
      <c r="D132" s="138"/>
      <c r="E132" s="138"/>
      <c r="F132" s="138">
        <v>0.95</v>
      </c>
      <c r="G132" s="193"/>
      <c r="H132" s="127">
        <f>I132+J132+K132</f>
        <v>0</v>
      </c>
      <c r="I132" s="186"/>
      <c r="J132" s="186"/>
      <c r="K132" s="138">
        <v>0</v>
      </c>
      <c r="L132" s="189"/>
      <c r="M132" s="409">
        <f t="shared" si="24"/>
        <v>0</v>
      </c>
      <c r="N132" s="127">
        <f>O132+P132+Q132</f>
        <v>0</v>
      </c>
      <c r="O132" s="186"/>
      <c r="P132" s="186"/>
      <c r="Q132" s="138">
        <v>0</v>
      </c>
      <c r="R132" s="351"/>
      <c r="S132" s="409">
        <f t="shared" si="25"/>
        <v>0</v>
      </c>
      <c r="T132" s="335"/>
      <c r="U132" s="335"/>
    </row>
    <row r="133" spans="1:21" ht="14.25" customHeight="1">
      <c r="A133" s="10" t="s">
        <v>82</v>
      </c>
      <c r="B133" s="31" t="s">
        <v>165</v>
      </c>
      <c r="C133" s="194">
        <f>C134+C135+C136+C137+C138</f>
        <v>145.58999999999997</v>
      </c>
      <c r="D133" s="138"/>
      <c r="E133" s="193"/>
      <c r="F133" s="186">
        <f>F134+F135+F136+F137+F138</f>
        <v>145.58999999999997</v>
      </c>
      <c r="G133" s="193"/>
      <c r="H133" s="188">
        <f>H134+H135+H136+H137+H138</f>
        <v>0</v>
      </c>
      <c r="I133" s="138"/>
      <c r="J133" s="193"/>
      <c r="K133" s="186">
        <f>K134+K135+K136+K137+K138</f>
        <v>0</v>
      </c>
      <c r="L133" s="189"/>
      <c r="M133" s="392">
        <f t="shared" si="24"/>
        <v>0</v>
      </c>
      <c r="N133" s="188">
        <f>N134+N135+N136+N137+N138</f>
        <v>0</v>
      </c>
      <c r="O133" s="138"/>
      <c r="P133" s="193"/>
      <c r="Q133" s="186">
        <f>Q134+Q135+Q136+Q137+Q138</f>
        <v>0</v>
      </c>
      <c r="R133" s="351"/>
      <c r="S133" s="392">
        <f t="shared" si="25"/>
        <v>0</v>
      </c>
      <c r="T133" s="335"/>
      <c r="U133" s="335"/>
    </row>
    <row r="134" spans="1:21" ht="26.25" customHeight="1">
      <c r="A134" s="10" t="s">
        <v>69</v>
      </c>
      <c r="B134" s="23" t="s">
        <v>159</v>
      </c>
      <c r="C134" s="156">
        <f>D134+E134+F134</f>
        <v>53.89</v>
      </c>
      <c r="D134" s="186"/>
      <c r="E134" s="186"/>
      <c r="F134" s="138">
        <v>53.89</v>
      </c>
      <c r="G134" s="193"/>
      <c r="H134" s="127">
        <f>I134+J134+K134</f>
        <v>0</v>
      </c>
      <c r="I134" s="186"/>
      <c r="J134" s="186"/>
      <c r="K134" s="138">
        <v>0</v>
      </c>
      <c r="L134" s="189"/>
      <c r="M134" s="409">
        <f t="shared" si="24"/>
        <v>0</v>
      </c>
      <c r="N134" s="127">
        <f>O134+P134+Q134</f>
        <v>0</v>
      </c>
      <c r="O134" s="186"/>
      <c r="P134" s="186"/>
      <c r="Q134" s="138">
        <v>0</v>
      </c>
      <c r="R134" s="351"/>
      <c r="S134" s="409">
        <f t="shared" si="25"/>
        <v>0</v>
      </c>
      <c r="T134" s="335"/>
      <c r="U134" s="335"/>
    </row>
    <row r="135" spans="1:21" ht="14.25" customHeight="1">
      <c r="A135" s="10" t="s">
        <v>100</v>
      </c>
      <c r="B135" s="96" t="s">
        <v>160</v>
      </c>
      <c r="C135" s="156">
        <f>D135+E135+F135</f>
        <v>8.66</v>
      </c>
      <c r="D135" s="138"/>
      <c r="E135" s="138"/>
      <c r="F135" s="138">
        <v>8.66</v>
      </c>
      <c r="G135" s="193"/>
      <c r="H135" s="127">
        <f>I135+J135+K135</f>
        <v>0</v>
      </c>
      <c r="I135" s="138"/>
      <c r="J135" s="138"/>
      <c r="K135" s="138">
        <v>0</v>
      </c>
      <c r="L135" s="193"/>
      <c r="M135" s="409">
        <f t="shared" si="24"/>
        <v>0</v>
      </c>
      <c r="N135" s="127">
        <f>O135+P135+Q135</f>
        <v>0</v>
      </c>
      <c r="O135" s="138"/>
      <c r="P135" s="138"/>
      <c r="Q135" s="138">
        <v>0</v>
      </c>
      <c r="R135" s="351"/>
      <c r="S135" s="409">
        <f t="shared" si="25"/>
        <v>0</v>
      </c>
      <c r="T135" s="335"/>
      <c r="U135" s="335"/>
    </row>
    <row r="136" spans="1:21" ht="24" customHeight="1">
      <c r="A136" s="10" t="s">
        <v>101</v>
      </c>
      <c r="B136" s="96" t="s">
        <v>161</v>
      </c>
      <c r="C136" s="156">
        <f>F136</f>
        <v>38.77</v>
      </c>
      <c r="D136" s="138"/>
      <c r="E136" s="138"/>
      <c r="F136" s="138">
        <v>38.77</v>
      </c>
      <c r="G136" s="193"/>
      <c r="H136" s="64">
        <f>I136+J136+K136</f>
        <v>0</v>
      </c>
      <c r="I136" s="160"/>
      <c r="J136" s="160"/>
      <c r="K136" s="160">
        <f>L136+N136+O136</f>
        <v>0</v>
      </c>
      <c r="L136" s="193"/>
      <c r="M136" s="409">
        <f t="shared" si="24"/>
        <v>0</v>
      </c>
      <c r="N136" s="64">
        <f>O136+P136+Q136</f>
        <v>0</v>
      </c>
      <c r="O136" s="160"/>
      <c r="P136" s="160"/>
      <c r="Q136" s="160">
        <f>R136+V136+W136</f>
        <v>0</v>
      </c>
      <c r="R136" s="351"/>
      <c r="S136" s="409">
        <f t="shared" si="25"/>
        <v>0</v>
      </c>
      <c r="T136" s="335"/>
      <c r="U136" s="335"/>
    </row>
    <row r="137" spans="1:21" ht="26.25" customHeight="1">
      <c r="A137" s="10" t="s">
        <v>102</v>
      </c>
      <c r="B137" s="96" t="s">
        <v>162</v>
      </c>
      <c r="C137" s="156">
        <f>F137</f>
        <v>43.32</v>
      </c>
      <c r="D137" s="138"/>
      <c r="E137" s="138"/>
      <c r="F137" s="138">
        <v>43.32</v>
      </c>
      <c r="G137" s="193"/>
      <c r="H137" s="64">
        <f>I137+J137+K137</f>
        <v>0</v>
      </c>
      <c r="I137" s="160"/>
      <c r="J137" s="160"/>
      <c r="K137" s="160">
        <f>L137+N137+O137</f>
        <v>0</v>
      </c>
      <c r="L137" s="193"/>
      <c r="M137" s="409">
        <f t="shared" si="24"/>
        <v>0</v>
      </c>
      <c r="N137" s="64">
        <f>O137+P137+Q137</f>
        <v>0</v>
      </c>
      <c r="O137" s="160"/>
      <c r="P137" s="160"/>
      <c r="Q137" s="160">
        <f>R137+V137+W137</f>
        <v>0</v>
      </c>
      <c r="R137" s="351"/>
      <c r="S137" s="409">
        <f t="shared" si="25"/>
        <v>0</v>
      </c>
      <c r="T137" s="335"/>
      <c r="U137" s="335"/>
    </row>
    <row r="138" spans="1:21" ht="24.75" customHeight="1">
      <c r="A138" s="10" t="s">
        <v>166</v>
      </c>
      <c r="B138" s="98" t="s">
        <v>163</v>
      </c>
      <c r="C138" s="156">
        <f>F138</f>
        <v>0.95</v>
      </c>
      <c r="D138" s="138"/>
      <c r="E138" s="138"/>
      <c r="F138" s="138">
        <v>0.95</v>
      </c>
      <c r="G138" s="193"/>
      <c r="H138" s="64">
        <f>I138+J138+K138</f>
        <v>0</v>
      </c>
      <c r="I138" s="160"/>
      <c r="J138" s="160"/>
      <c r="K138" s="160">
        <f>L138+N138+O138</f>
        <v>0</v>
      </c>
      <c r="L138" s="193"/>
      <c r="M138" s="409">
        <f t="shared" si="24"/>
        <v>0</v>
      </c>
      <c r="N138" s="64">
        <f>O138+P138+Q138</f>
        <v>0</v>
      </c>
      <c r="O138" s="160"/>
      <c r="P138" s="160"/>
      <c r="Q138" s="160">
        <f>R138+V138+W138</f>
        <v>0</v>
      </c>
      <c r="R138" s="351"/>
      <c r="S138" s="409">
        <f t="shared" si="25"/>
        <v>0</v>
      </c>
      <c r="T138" s="335"/>
      <c r="U138" s="335"/>
    </row>
    <row r="139" spans="1:21" ht="25.5" customHeight="1">
      <c r="A139" s="10" t="s">
        <v>73</v>
      </c>
      <c r="B139" s="31" t="s">
        <v>167</v>
      </c>
      <c r="C139" s="195">
        <f>C140+C141</f>
        <v>18.96</v>
      </c>
      <c r="D139" s="186"/>
      <c r="E139" s="189"/>
      <c r="F139" s="207">
        <f>F140+F141</f>
        <v>18.96</v>
      </c>
      <c r="G139" s="193"/>
      <c r="H139" s="212">
        <f>H140+H141</f>
        <v>0</v>
      </c>
      <c r="I139" s="186"/>
      <c r="J139" s="189"/>
      <c r="K139" s="207">
        <f>K140+K141</f>
        <v>0</v>
      </c>
      <c r="L139" s="193"/>
      <c r="M139" s="392">
        <f t="shared" si="24"/>
        <v>0</v>
      </c>
      <c r="N139" s="212">
        <f>N140+N141</f>
        <v>0</v>
      </c>
      <c r="O139" s="186"/>
      <c r="P139" s="189"/>
      <c r="Q139" s="207">
        <f>Q140+Q141</f>
        <v>0</v>
      </c>
      <c r="R139" s="351"/>
      <c r="S139" s="392">
        <f t="shared" si="25"/>
        <v>0</v>
      </c>
      <c r="T139" s="335"/>
      <c r="U139" s="335"/>
    </row>
    <row r="140" spans="1:21" ht="25.5" customHeight="1">
      <c r="A140" s="10" t="s">
        <v>70</v>
      </c>
      <c r="B140" s="23" t="s">
        <v>159</v>
      </c>
      <c r="C140" s="156">
        <f>F140</f>
        <v>13.23</v>
      </c>
      <c r="D140" s="138"/>
      <c r="E140" s="138"/>
      <c r="F140" s="138">
        <v>13.23</v>
      </c>
      <c r="G140" s="193"/>
      <c r="H140" s="64">
        <f>I140+J140+K140</f>
        <v>0</v>
      </c>
      <c r="I140" s="160"/>
      <c r="J140" s="160"/>
      <c r="K140" s="160">
        <f>L140+N140+O140</f>
        <v>0</v>
      </c>
      <c r="L140" s="193"/>
      <c r="M140" s="409">
        <f t="shared" si="24"/>
        <v>0</v>
      </c>
      <c r="N140" s="64">
        <f>O140+P140+Q140</f>
        <v>0</v>
      </c>
      <c r="O140" s="160"/>
      <c r="P140" s="160"/>
      <c r="Q140" s="160">
        <f>R140+V140+W140</f>
        <v>0</v>
      </c>
      <c r="R140" s="351"/>
      <c r="S140" s="409">
        <f t="shared" si="25"/>
        <v>0</v>
      </c>
      <c r="T140" s="335"/>
      <c r="U140" s="335"/>
    </row>
    <row r="141" spans="1:21" ht="24.75" customHeight="1">
      <c r="A141" s="10" t="s">
        <v>93</v>
      </c>
      <c r="B141" s="96" t="s">
        <v>161</v>
      </c>
      <c r="C141" s="156">
        <f>F141</f>
        <v>5.73</v>
      </c>
      <c r="D141" s="138"/>
      <c r="E141" s="138"/>
      <c r="F141" s="138">
        <v>5.73</v>
      </c>
      <c r="G141" s="193"/>
      <c r="H141" s="64">
        <f>I141+J141+K141</f>
        <v>0</v>
      </c>
      <c r="I141" s="160"/>
      <c r="J141" s="160"/>
      <c r="K141" s="160">
        <f>L141+N141+O141</f>
        <v>0</v>
      </c>
      <c r="L141" s="193"/>
      <c r="M141" s="409">
        <f t="shared" si="24"/>
        <v>0</v>
      </c>
      <c r="N141" s="64">
        <f>O141+P141+Q141</f>
        <v>0</v>
      </c>
      <c r="O141" s="160"/>
      <c r="P141" s="160"/>
      <c r="Q141" s="160">
        <f>R141+V141+W141</f>
        <v>0</v>
      </c>
      <c r="R141" s="351"/>
      <c r="S141" s="409">
        <f t="shared" si="25"/>
        <v>0</v>
      </c>
      <c r="T141" s="335"/>
      <c r="U141" s="335"/>
    </row>
    <row r="142" spans="1:21" ht="23.25" customHeight="1">
      <c r="A142" s="10" t="s">
        <v>74</v>
      </c>
      <c r="B142" s="31" t="s">
        <v>168</v>
      </c>
      <c r="C142" s="195">
        <f>C143+C144</f>
        <v>10.07</v>
      </c>
      <c r="D142" s="138"/>
      <c r="E142" s="193"/>
      <c r="F142" s="207">
        <f>F143+F144</f>
        <v>10.07</v>
      </c>
      <c r="G142" s="193"/>
      <c r="H142" s="212">
        <f>H143+H144</f>
        <v>0</v>
      </c>
      <c r="I142" s="138"/>
      <c r="J142" s="193"/>
      <c r="K142" s="207">
        <f>K143+K144</f>
        <v>0</v>
      </c>
      <c r="L142" s="193"/>
      <c r="M142" s="392">
        <f t="shared" si="24"/>
        <v>0</v>
      </c>
      <c r="N142" s="212">
        <f>N143+N144</f>
        <v>0</v>
      </c>
      <c r="O142" s="138"/>
      <c r="P142" s="193"/>
      <c r="Q142" s="207">
        <f>Q143+Q144</f>
        <v>0</v>
      </c>
      <c r="R142" s="351"/>
      <c r="S142" s="392">
        <f t="shared" si="25"/>
        <v>0</v>
      </c>
      <c r="T142" s="335"/>
      <c r="U142" s="335"/>
    </row>
    <row r="143" spans="1:21" ht="25.5" customHeight="1">
      <c r="A143" s="10" t="s">
        <v>92</v>
      </c>
      <c r="B143" s="23" t="s">
        <v>159</v>
      </c>
      <c r="C143" s="156">
        <f>F143</f>
        <v>4.34</v>
      </c>
      <c r="D143" s="138"/>
      <c r="E143" s="138"/>
      <c r="F143" s="138">
        <v>4.34</v>
      </c>
      <c r="G143" s="193"/>
      <c r="H143" s="64">
        <f>I143+J143+K143</f>
        <v>0</v>
      </c>
      <c r="I143" s="160"/>
      <c r="J143" s="160"/>
      <c r="K143" s="160">
        <f>L143+N143+O143</f>
        <v>0</v>
      </c>
      <c r="L143" s="193"/>
      <c r="M143" s="409">
        <f t="shared" si="24"/>
        <v>0</v>
      </c>
      <c r="N143" s="64">
        <f>O143+P143+Q143</f>
        <v>0</v>
      </c>
      <c r="O143" s="160"/>
      <c r="P143" s="160"/>
      <c r="Q143" s="160">
        <f>R143+V143+W143</f>
        <v>0</v>
      </c>
      <c r="R143" s="351"/>
      <c r="S143" s="409">
        <f t="shared" si="25"/>
        <v>0</v>
      </c>
      <c r="T143" s="335"/>
      <c r="U143" s="335"/>
    </row>
    <row r="144" spans="1:21" ht="24" customHeight="1">
      <c r="A144" s="10" t="s">
        <v>120</v>
      </c>
      <c r="B144" s="96" t="s">
        <v>161</v>
      </c>
      <c r="C144" s="156">
        <f>F144</f>
        <v>5.73</v>
      </c>
      <c r="D144" s="138"/>
      <c r="E144" s="138"/>
      <c r="F144" s="138">
        <v>5.73</v>
      </c>
      <c r="G144" s="193"/>
      <c r="H144" s="64">
        <f>I144+J144+K144</f>
        <v>0</v>
      </c>
      <c r="I144" s="160"/>
      <c r="J144" s="160"/>
      <c r="K144" s="160">
        <f>L144+N144+O144</f>
        <v>0</v>
      </c>
      <c r="L144" s="193"/>
      <c r="M144" s="409">
        <f t="shared" si="24"/>
        <v>0</v>
      </c>
      <c r="N144" s="64">
        <f>O144+P144+Q144</f>
        <v>0</v>
      </c>
      <c r="O144" s="160"/>
      <c r="P144" s="160"/>
      <c r="Q144" s="160">
        <f>R144+V144+W144</f>
        <v>0</v>
      </c>
      <c r="R144" s="351"/>
      <c r="S144" s="409">
        <f t="shared" si="25"/>
        <v>0</v>
      </c>
      <c r="T144" s="335"/>
      <c r="U144" s="335"/>
    </row>
    <row r="145" spans="1:21" ht="25.5" customHeight="1">
      <c r="A145" s="10" t="s">
        <v>83</v>
      </c>
      <c r="B145" s="31" t="s">
        <v>169</v>
      </c>
      <c r="C145" s="195">
        <f>C146+C147</f>
        <v>15.57</v>
      </c>
      <c r="D145" s="138"/>
      <c r="E145" s="193"/>
      <c r="F145" s="207">
        <f>F146+F147</f>
        <v>15.57</v>
      </c>
      <c r="G145" s="193"/>
      <c r="H145" s="212">
        <f>H146+H147</f>
        <v>0</v>
      </c>
      <c r="I145" s="138"/>
      <c r="J145" s="193"/>
      <c r="K145" s="207">
        <f>K146+K147</f>
        <v>0</v>
      </c>
      <c r="L145" s="193"/>
      <c r="M145" s="392">
        <f t="shared" si="24"/>
        <v>0</v>
      </c>
      <c r="N145" s="212">
        <f>N146+N147</f>
        <v>0</v>
      </c>
      <c r="O145" s="138"/>
      <c r="P145" s="193"/>
      <c r="Q145" s="207">
        <f>Q146+Q147</f>
        <v>0</v>
      </c>
      <c r="R145" s="351"/>
      <c r="S145" s="392">
        <f t="shared" si="25"/>
        <v>0</v>
      </c>
      <c r="T145" s="335"/>
      <c r="U145" s="335"/>
    </row>
    <row r="146" spans="1:21" ht="25.5" customHeight="1">
      <c r="A146" s="10" t="s">
        <v>54</v>
      </c>
      <c r="B146" s="23" t="s">
        <v>159</v>
      </c>
      <c r="C146" s="156">
        <f>F146</f>
        <v>4.11</v>
      </c>
      <c r="D146" s="138"/>
      <c r="E146" s="138"/>
      <c r="F146" s="138">
        <v>4.11</v>
      </c>
      <c r="G146" s="193"/>
      <c r="H146" s="64">
        <f>I146+J146+K146</f>
        <v>0</v>
      </c>
      <c r="I146" s="160"/>
      <c r="J146" s="160"/>
      <c r="K146" s="160">
        <f>L146+N146+O146</f>
        <v>0</v>
      </c>
      <c r="L146" s="193"/>
      <c r="M146" s="409">
        <f t="shared" si="24"/>
        <v>0</v>
      </c>
      <c r="N146" s="64">
        <f>O146+P146+Q146</f>
        <v>0</v>
      </c>
      <c r="O146" s="160"/>
      <c r="P146" s="160"/>
      <c r="Q146" s="160">
        <f>R146+V146+W146</f>
        <v>0</v>
      </c>
      <c r="R146" s="351"/>
      <c r="S146" s="409">
        <f t="shared" si="25"/>
        <v>0</v>
      </c>
      <c r="T146" s="335"/>
      <c r="U146" s="335"/>
    </row>
    <row r="147" spans="1:21" ht="24.75" customHeight="1">
      <c r="A147" s="10" t="s">
        <v>103</v>
      </c>
      <c r="B147" s="96" t="s">
        <v>161</v>
      </c>
      <c r="C147" s="156">
        <f>F147</f>
        <v>11.46</v>
      </c>
      <c r="D147" s="138"/>
      <c r="E147" s="193"/>
      <c r="F147" s="138">
        <v>11.46</v>
      </c>
      <c r="G147" s="193"/>
      <c r="H147" s="64">
        <f>I147+J147+K147</f>
        <v>0</v>
      </c>
      <c r="I147" s="160"/>
      <c r="J147" s="160"/>
      <c r="K147" s="160">
        <f>L147+N147+O147</f>
        <v>0</v>
      </c>
      <c r="L147" s="193"/>
      <c r="M147" s="409">
        <f t="shared" si="24"/>
        <v>0</v>
      </c>
      <c r="N147" s="64">
        <f>O147+P147+Q147</f>
        <v>0</v>
      </c>
      <c r="O147" s="160"/>
      <c r="P147" s="160"/>
      <c r="Q147" s="160">
        <f>R147+V147+W147</f>
        <v>0</v>
      </c>
      <c r="R147" s="351"/>
      <c r="S147" s="409">
        <f t="shared" si="25"/>
        <v>0</v>
      </c>
      <c r="T147" s="335"/>
      <c r="U147" s="335"/>
    </row>
    <row r="148" spans="1:21" ht="25.5" customHeight="1">
      <c r="A148" s="10" t="s">
        <v>170</v>
      </c>
      <c r="B148" s="31" t="s">
        <v>171</v>
      </c>
      <c r="C148" s="195">
        <f>C149+C150</f>
        <v>9.06</v>
      </c>
      <c r="D148" s="138"/>
      <c r="E148" s="193"/>
      <c r="F148" s="207">
        <f>F149+F150</f>
        <v>9.06</v>
      </c>
      <c r="G148" s="193"/>
      <c r="H148" s="212">
        <f>H149+H150</f>
        <v>0</v>
      </c>
      <c r="I148" s="138"/>
      <c r="J148" s="193"/>
      <c r="K148" s="207">
        <f>K149+K150</f>
        <v>0</v>
      </c>
      <c r="L148" s="193"/>
      <c r="M148" s="392">
        <f t="shared" si="24"/>
        <v>0</v>
      </c>
      <c r="N148" s="212">
        <f>N149+N150</f>
        <v>0</v>
      </c>
      <c r="O148" s="138"/>
      <c r="P148" s="193"/>
      <c r="Q148" s="207">
        <f>Q149+Q150</f>
        <v>0</v>
      </c>
      <c r="R148" s="351"/>
      <c r="S148" s="392">
        <f t="shared" si="25"/>
        <v>0</v>
      </c>
      <c r="T148" s="335"/>
      <c r="U148" s="335"/>
    </row>
    <row r="149" spans="1:21" ht="25.5" customHeight="1">
      <c r="A149" s="10" t="s">
        <v>98</v>
      </c>
      <c r="B149" s="23" t="s">
        <v>159</v>
      </c>
      <c r="C149" s="156">
        <f>F149</f>
        <v>2.94</v>
      </c>
      <c r="D149" s="138"/>
      <c r="E149" s="138"/>
      <c r="F149" s="138">
        <v>2.94</v>
      </c>
      <c r="G149" s="193"/>
      <c r="H149" s="64">
        <f>I149+J149+K149</f>
        <v>0</v>
      </c>
      <c r="I149" s="160"/>
      <c r="J149" s="160"/>
      <c r="K149" s="160">
        <f>L149+N149+O149</f>
        <v>0</v>
      </c>
      <c r="L149" s="193"/>
      <c r="M149" s="409">
        <f t="shared" si="24"/>
        <v>0</v>
      </c>
      <c r="N149" s="64">
        <f>O149+P149+Q149</f>
        <v>0</v>
      </c>
      <c r="O149" s="160"/>
      <c r="P149" s="160"/>
      <c r="Q149" s="160">
        <f>R149+V149+W149</f>
        <v>0</v>
      </c>
      <c r="R149" s="351"/>
      <c r="S149" s="409">
        <f t="shared" si="25"/>
        <v>0</v>
      </c>
      <c r="T149" s="335"/>
      <c r="U149" s="335"/>
    </row>
    <row r="150" spans="1:21" ht="25.5" customHeight="1" thickBot="1">
      <c r="A150" s="10" t="s">
        <v>99</v>
      </c>
      <c r="B150" s="105" t="s">
        <v>161</v>
      </c>
      <c r="C150" s="156">
        <f>F150</f>
        <v>6.12</v>
      </c>
      <c r="D150" s="138"/>
      <c r="E150" s="138"/>
      <c r="F150" s="138">
        <v>6.12</v>
      </c>
      <c r="G150" s="193"/>
      <c r="H150" s="242">
        <f>I150+J150+K150</f>
        <v>0</v>
      </c>
      <c r="I150" s="243"/>
      <c r="J150" s="243"/>
      <c r="K150" s="243">
        <f>L150+N150+O150</f>
        <v>0</v>
      </c>
      <c r="L150" s="388"/>
      <c r="M150" s="409">
        <f t="shared" si="24"/>
        <v>0</v>
      </c>
      <c r="N150" s="242">
        <f>O150+P150+Q150</f>
        <v>0</v>
      </c>
      <c r="O150" s="243"/>
      <c r="P150" s="243"/>
      <c r="Q150" s="243">
        <f>R150+V150+W150</f>
        <v>0</v>
      </c>
      <c r="R150" s="362"/>
      <c r="S150" s="409">
        <f t="shared" si="25"/>
        <v>0</v>
      </c>
      <c r="T150" s="335"/>
      <c r="U150" s="335"/>
    </row>
    <row r="151" spans="1:21" ht="78.75" customHeight="1" thickBot="1">
      <c r="A151" s="29" t="s">
        <v>78</v>
      </c>
      <c r="B151" s="278" t="s">
        <v>317</v>
      </c>
      <c r="C151" s="297">
        <f>C152</f>
        <v>1697.8</v>
      </c>
      <c r="D151" s="57"/>
      <c r="E151" s="140"/>
      <c r="F151" s="57">
        <f>F152</f>
        <v>1697.8</v>
      </c>
      <c r="G151" s="58"/>
      <c r="H151" s="297">
        <f>H152</f>
        <v>332.063</v>
      </c>
      <c r="I151" s="57"/>
      <c r="J151" s="140"/>
      <c r="K151" s="57">
        <f>K152</f>
        <v>332.063</v>
      </c>
      <c r="L151" s="140"/>
      <c r="M151" s="391">
        <f>H151/C151</f>
        <v>0.1955842855460007</v>
      </c>
      <c r="N151" s="297">
        <f>N152</f>
        <v>294.48</v>
      </c>
      <c r="O151" s="57"/>
      <c r="P151" s="140"/>
      <c r="Q151" s="57">
        <f>Q152</f>
        <v>294.48</v>
      </c>
      <c r="R151" s="353"/>
      <c r="S151" s="391">
        <f>N151/C151</f>
        <v>0.17344799151843565</v>
      </c>
      <c r="T151" s="335"/>
      <c r="U151" s="335"/>
    </row>
    <row r="152" spans="1:21" ht="48.75" customHeight="1" thickBot="1">
      <c r="A152" s="10" t="s">
        <v>84</v>
      </c>
      <c r="B152" s="208" t="s">
        <v>137</v>
      </c>
      <c r="C152" s="221">
        <f>D152+E152+F152</f>
        <v>1697.8</v>
      </c>
      <c r="D152" s="146"/>
      <c r="E152" s="146"/>
      <c r="F152" s="222">
        <v>1697.8</v>
      </c>
      <c r="G152" s="147"/>
      <c r="H152" s="221">
        <f>I152+J152+K152</f>
        <v>332.063</v>
      </c>
      <c r="I152" s="146"/>
      <c r="J152" s="146"/>
      <c r="K152" s="146">
        <v>332.063</v>
      </c>
      <c r="L152" s="388"/>
      <c r="M152" s="409">
        <f aca="true" t="shared" si="26" ref="M152:M163">H152/C152</f>
        <v>0.1955842855460007</v>
      </c>
      <c r="N152" s="221">
        <f>O152+P152+Q152</f>
        <v>294.48</v>
      </c>
      <c r="O152" s="146"/>
      <c r="P152" s="146"/>
      <c r="Q152" s="146">
        <v>294.48</v>
      </c>
      <c r="R152" s="362"/>
      <c r="S152" s="409">
        <f aca="true" t="shared" si="27" ref="S152:S163">N152/C152</f>
        <v>0.17344799151843565</v>
      </c>
      <c r="T152" s="335"/>
      <c r="U152" s="335"/>
    </row>
    <row r="153" spans="1:21" ht="39" customHeight="1" thickBot="1">
      <c r="A153" s="61" t="s">
        <v>72</v>
      </c>
      <c r="B153" s="278" t="s">
        <v>49</v>
      </c>
      <c r="C153" s="141">
        <f>C154+C158</f>
        <v>350</v>
      </c>
      <c r="D153" s="141"/>
      <c r="E153" s="141"/>
      <c r="F153" s="141">
        <f>F154+F158</f>
        <v>350</v>
      </c>
      <c r="G153" s="300"/>
      <c r="H153" s="141">
        <f>H154+H158</f>
        <v>0</v>
      </c>
      <c r="I153" s="141"/>
      <c r="J153" s="141"/>
      <c r="K153" s="141">
        <f>K154+K158</f>
        <v>0</v>
      </c>
      <c r="L153" s="140"/>
      <c r="M153" s="391">
        <f t="shared" si="26"/>
        <v>0</v>
      </c>
      <c r="N153" s="141">
        <f>N154+N158</f>
        <v>0</v>
      </c>
      <c r="O153" s="141"/>
      <c r="P153" s="141"/>
      <c r="Q153" s="141">
        <f>Q154+Q158</f>
        <v>0</v>
      </c>
      <c r="R153" s="339"/>
      <c r="S153" s="391">
        <f t="shared" si="27"/>
        <v>0</v>
      </c>
      <c r="T153" s="327"/>
      <c r="U153" s="327"/>
    </row>
    <row r="154" spans="1:21" ht="27" customHeight="1">
      <c r="A154" s="104" t="s">
        <v>220</v>
      </c>
      <c r="B154" s="485" t="s">
        <v>119</v>
      </c>
      <c r="C154" s="245">
        <f>C155+C156+C157</f>
        <v>330</v>
      </c>
      <c r="D154" s="149"/>
      <c r="E154" s="246"/>
      <c r="F154" s="216">
        <f>F155+F156+F157</f>
        <v>330</v>
      </c>
      <c r="G154" s="247"/>
      <c r="H154" s="245">
        <f>H155+H156+H157</f>
        <v>0</v>
      </c>
      <c r="I154" s="149"/>
      <c r="J154" s="246"/>
      <c r="K154" s="216">
        <f>K155+K156+K157</f>
        <v>0</v>
      </c>
      <c r="L154" s="246"/>
      <c r="M154" s="392">
        <f t="shared" si="26"/>
        <v>0</v>
      </c>
      <c r="N154" s="245">
        <f>N155+N156+N157</f>
        <v>0</v>
      </c>
      <c r="O154" s="149"/>
      <c r="P154" s="246"/>
      <c r="Q154" s="216">
        <f>Q155+Q156+Q157</f>
        <v>0</v>
      </c>
      <c r="R154" s="399"/>
      <c r="S154" s="398">
        <f t="shared" si="27"/>
        <v>0</v>
      </c>
      <c r="T154" s="327"/>
      <c r="U154" s="327"/>
    </row>
    <row r="155" spans="1:21" ht="49.5" customHeight="1">
      <c r="A155" s="10" t="s">
        <v>84</v>
      </c>
      <c r="B155" s="73" t="s">
        <v>50</v>
      </c>
      <c r="C155" s="127">
        <f>D155+E155+F155</f>
        <v>220</v>
      </c>
      <c r="D155" s="138"/>
      <c r="E155" s="138"/>
      <c r="F155" s="138">
        <v>220</v>
      </c>
      <c r="G155" s="63"/>
      <c r="H155" s="127">
        <f>I155+J155+K155</f>
        <v>0</v>
      </c>
      <c r="I155" s="138"/>
      <c r="J155" s="138"/>
      <c r="K155" s="138">
        <v>0</v>
      </c>
      <c r="L155" s="193"/>
      <c r="M155" s="409">
        <f t="shared" si="26"/>
        <v>0</v>
      </c>
      <c r="N155" s="127">
        <f>O155+P155+Q155</f>
        <v>0</v>
      </c>
      <c r="O155" s="138"/>
      <c r="P155" s="138"/>
      <c r="Q155" s="138">
        <v>0</v>
      </c>
      <c r="R155" s="351"/>
      <c r="S155" s="409">
        <f t="shared" si="27"/>
        <v>0</v>
      </c>
      <c r="T155" s="335"/>
      <c r="U155" s="335"/>
    </row>
    <row r="156" spans="1:21" ht="61.5" customHeight="1">
      <c r="A156" s="10" t="s">
        <v>63</v>
      </c>
      <c r="B156" s="73" t="s">
        <v>51</v>
      </c>
      <c r="C156" s="127">
        <f>D156+E156+F156</f>
        <v>70</v>
      </c>
      <c r="D156" s="138"/>
      <c r="E156" s="138"/>
      <c r="F156" s="138">
        <v>70</v>
      </c>
      <c r="G156" s="63"/>
      <c r="H156" s="127">
        <f>I156+J156+K156</f>
        <v>0</v>
      </c>
      <c r="I156" s="138"/>
      <c r="J156" s="138"/>
      <c r="K156" s="138">
        <v>0</v>
      </c>
      <c r="L156" s="193"/>
      <c r="M156" s="409">
        <f t="shared" si="26"/>
        <v>0</v>
      </c>
      <c r="N156" s="127">
        <f>Q156</f>
        <v>0</v>
      </c>
      <c r="O156" s="138"/>
      <c r="P156" s="138"/>
      <c r="Q156" s="138">
        <v>0</v>
      </c>
      <c r="R156" s="351"/>
      <c r="S156" s="409">
        <f t="shared" si="27"/>
        <v>0</v>
      </c>
      <c r="T156" s="335"/>
      <c r="U156" s="335"/>
    </row>
    <row r="157" spans="1:21" ht="75" customHeight="1">
      <c r="A157" s="10" t="s">
        <v>82</v>
      </c>
      <c r="B157" s="73" t="s">
        <v>52</v>
      </c>
      <c r="C157" s="127">
        <f>D157+E157+F157</f>
        <v>40</v>
      </c>
      <c r="D157" s="138"/>
      <c r="E157" s="138"/>
      <c r="F157" s="138">
        <v>40</v>
      </c>
      <c r="G157" s="63"/>
      <c r="H157" s="127">
        <f>I157+J157+K157</f>
        <v>0</v>
      </c>
      <c r="I157" s="138"/>
      <c r="J157" s="138"/>
      <c r="K157" s="138">
        <v>0</v>
      </c>
      <c r="L157" s="193"/>
      <c r="M157" s="410">
        <f t="shared" si="26"/>
        <v>0</v>
      </c>
      <c r="N157" s="127">
        <f>O157+P157+Q157</f>
        <v>0</v>
      </c>
      <c r="O157" s="138"/>
      <c r="P157" s="138"/>
      <c r="Q157" s="138">
        <v>0</v>
      </c>
      <c r="R157" s="351"/>
      <c r="S157" s="410">
        <f t="shared" si="27"/>
        <v>0</v>
      </c>
      <c r="T157" s="335"/>
      <c r="U157" s="335"/>
    </row>
    <row r="158" spans="1:21" ht="17.25" customHeight="1">
      <c r="A158" s="108" t="s">
        <v>334</v>
      </c>
      <c r="B158" s="474" t="s">
        <v>333</v>
      </c>
      <c r="C158" s="312">
        <f>C159</f>
        <v>20</v>
      </c>
      <c r="D158" s="149"/>
      <c r="E158" s="246"/>
      <c r="F158" s="149">
        <f>F159</f>
        <v>20</v>
      </c>
      <c r="G158" s="153"/>
      <c r="H158" s="312">
        <f>H159</f>
        <v>0</v>
      </c>
      <c r="I158" s="149"/>
      <c r="J158" s="246"/>
      <c r="K158" s="149">
        <f>K159</f>
        <v>0</v>
      </c>
      <c r="L158" s="191"/>
      <c r="M158" s="397">
        <f t="shared" si="26"/>
        <v>0</v>
      </c>
      <c r="N158" s="312">
        <f>N159</f>
        <v>0</v>
      </c>
      <c r="O158" s="149"/>
      <c r="P158" s="246"/>
      <c r="Q158" s="149">
        <f>Q159</f>
        <v>0</v>
      </c>
      <c r="R158" s="355"/>
      <c r="S158" s="397">
        <f t="shared" si="27"/>
        <v>0</v>
      </c>
      <c r="T158" s="335"/>
      <c r="U158" s="335"/>
    </row>
    <row r="159" spans="1:21" ht="42" customHeight="1">
      <c r="A159" s="10" t="s">
        <v>84</v>
      </c>
      <c r="B159" s="73" t="s">
        <v>335</v>
      </c>
      <c r="C159" s="127">
        <f>F159</f>
        <v>20</v>
      </c>
      <c r="D159" s="138"/>
      <c r="E159" s="193"/>
      <c r="F159" s="138">
        <v>20</v>
      </c>
      <c r="G159" s="63"/>
      <c r="H159" s="127">
        <f>I159+J159+K159</f>
        <v>0</v>
      </c>
      <c r="I159" s="138"/>
      <c r="J159" s="138"/>
      <c r="K159" s="138">
        <v>0</v>
      </c>
      <c r="L159" s="193"/>
      <c r="M159" s="410">
        <f>H159/C159</f>
        <v>0</v>
      </c>
      <c r="N159" s="127">
        <f>O159+P159+Q159</f>
        <v>0</v>
      </c>
      <c r="O159" s="138"/>
      <c r="P159" s="138"/>
      <c r="Q159" s="138">
        <v>0</v>
      </c>
      <c r="R159" s="351"/>
      <c r="S159" s="410">
        <f>N159/C159</f>
        <v>0</v>
      </c>
      <c r="T159" s="335"/>
      <c r="U159" s="335"/>
    </row>
    <row r="160" spans="1:21" ht="51.75" customHeight="1" thickBot="1">
      <c r="A160" s="61" t="s">
        <v>80</v>
      </c>
      <c r="B160" s="514" t="s">
        <v>179</v>
      </c>
      <c r="C160" s="515">
        <f>C161+C162+C163</f>
        <v>400</v>
      </c>
      <c r="D160" s="305"/>
      <c r="E160" s="306"/>
      <c r="F160" s="305">
        <f>F161+F162+F163</f>
        <v>400</v>
      </c>
      <c r="G160" s="516"/>
      <c r="H160" s="515">
        <f>H161+H162+H163</f>
        <v>0</v>
      </c>
      <c r="I160" s="305"/>
      <c r="J160" s="306"/>
      <c r="K160" s="305">
        <f>K161+K162+K163</f>
        <v>0</v>
      </c>
      <c r="L160" s="252"/>
      <c r="M160" s="395">
        <f t="shared" si="26"/>
        <v>0</v>
      </c>
      <c r="N160" s="515">
        <f>N161+N162+N163</f>
        <v>0</v>
      </c>
      <c r="O160" s="305"/>
      <c r="P160" s="306"/>
      <c r="Q160" s="305">
        <f>Q161+Q162+Q163</f>
        <v>0</v>
      </c>
      <c r="R160" s="517"/>
      <c r="S160" s="409">
        <f t="shared" si="27"/>
        <v>0</v>
      </c>
      <c r="T160" s="327"/>
      <c r="U160" s="327"/>
    </row>
    <row r="161" spans="1:21" ht="28.5" customHeight="1">
      <c r="A161" s="15" t="s">
        <v>84</v>
      </c>
      <c r="B161" s="142" t="s">
        <v>256</v>
      </c>
      <c r="C161" s="301">
        <f>D161+E161+F161</f>
        <v>100</v>
      </c>
      <c r="D161" s="302"/>
      <c r="E161" s="302"/>
      <c r="F161" s="302">
        <v>100</v>
      </c>
      <c r="G161" s="197"/>
      <c r="H161" s="180">
        <f>I161+J161+K161</f>
        <v>0</v>
      </c>
      <c r="I161" s="60"/>
      <c r="J161" s="60"/>
      <c r="K161" s="60">
        <v>0</v>
      </c>
      <c r="L161" s="386"/>
      <c r="M161" s="409">
        <f t="shared" si="26"/>
        <v>0</v>
      </c>
      <c r="N161" s="180">
        <f>O161+P161+Q161</f>
        <v>0</v>
      </c>
      <c r="O161" s="60"/>
      <c r="P161" s="60"/>
      <c r="Q161" s="60">
        <v>0</v>
      </c>
      <c r="R161" s="354"/>
      <c r="S161" s="409">
        <f t="shared" si="27"/>
        <v>0</v>
      </c>
      <c r="T161" s="335"/>
      <c r="U161" s="335"/>
    </row>
    <row r="162" spans="1:21" ht="26.25" customHeight="1">
      <c r="A162" s="36" t="s">
        <v>63</v>
      </c>
      <c r="B162" s="402" t="s">
        <v>255</v>
      </c>
      <c r="C162" s="158">
        <f>D162+E162+F162</f>
        <v>250</v>
      </c>
      <c r="D162" s="159"/>
      <c r="E162" s="159"/>
      <c r="F162" s="159">
        <v>250</v>
      </c>
      <c r="G162" s="63"/>
      <c r="H162" s="127">
        <f>I162+J162+K162</f>
        <v>0</v>
      </c>
      <c r="I162" s="138"/>
      <c r="J162" s="138"/>
      <c r="K162" s="138">
        <v>0</v>
      </c>
      <c r="L162" s="193"/>
      <c r="M162" s="409">
        <f t="shared" si="26"/>
        <v>0</v>
      </c>
      <c r="N162" s="127">
        <f>O162+P162+Q162</f>
        <v>0</v>
      </c>
      <c r="O162" s="138"/>
      <c r="P162" s="138"/>
      <c r="Q162" s="138">
        <v>0</v>
      </c>
      <c r="R162" s="351"/>
      <c r="S162" s="409">
        <f t="shared" si="27"/>
        <v>0</v>
      </c>
      <c r="T162" s="335"/>
      <c r="U162" s="335"/>
    </row>
    <row r="163" spans="1:21" ht="39" customHeight="1">
      <c r="A163" s="420" t="s">
        <v>82</v>
      </c>
      <c r="B163" s="402" t="s">
        <v>257</v>
      </c>
      <c r="C163" s="275">
        <f>F163</f>
        <v>50</v>
      </c>
      <c r="D163" s="421"/>
      <c r="E163" s="421"/>
      <c r="F163" s="421">
        <v>50</v>
      </c>
      <c r="G163" s="422"/>
      <c r="H163" s="127">
        <f>I163+J163+K163</f>
        <v>0</v>
      </c>
      <c r="I163" s="138"/>
      <c r="J163" s="138"/>
      <c r="K163" s="138">
        <v>0</v>
      </c>
      <c r="L163" s="193"/>
      <c r="M163" s="409">
        <f t="shared" si="26"/>
        <v>0</v>
      </c>
      <c r="N163" s="127">
        <f>O163+P163+Q163</f>
        <v>0</v>
      </c>
      <c r="O163" s="138"/>
      <c r="P163" s="138"/>
      <c r="Q163" s="138">
        <v>0</v>
      </c>
      <c r="R163" s="351"/>
      <c r="S163" s="409">
        <f t="shared" si="27"/>
        <v>0</v>
      </c>
      <c r="T163" s="335"/>
      <c r="U163" s="335"/>
    </row>
    <row r="164" spans="1:21" ht="92.25" customHeight="1" thickBot="1">
      <c r="A164" s="328" t="s">
        <v>62</v>
      </c>
      <c r="B164" s="501" t="s">
        <v>175</v>
      </c>
      <c r="C164" s="329">
        <f>C165+C170+C172+C185</f>
        <v>2000</v>
      </c>
      <c r="D164" s="329"/>
      <c r="E164" s="329"/>
      <c r="F164" s="329">
        <f>F165+F170+F172+F185</f>
        <v>2000</v>
      </c>
      <c r="G164" s="309"/>
      <c r="H164" s="329">
        <f>H165+H170+H172+H185</f>
        <v>0</v>
      </c>
      <c r="I164" s="329"/>
      <c r="J164" s="329"/>
      <c r="K164" s="329">
        <f>K165+K170+K172+K185</f>
        <v>0</v>
      </c>
      <c r="L164" s="401"/>
      <c r="M164" s="395">
        <f aca="true" t="shared" si="28" ref="M164:M169">H164/C164</f>
        <v>0</v>
      </c>
      <c r="N164" s="329">
        <f>N165+N170+N172+N185</f>
        <v>0</v>
      </c>
      <c r="O164" s="329"/>
      <c r="P164" s="329"/>
      <c r="Q164" s="329">
        <f>Q165+Q170+Q172+Q185</f>
        <v>0</v>
      </c>
      <c r="R164" s="363"/>
      <c r="S164" s="395">
        <f aca="true" t="shared" si="29" ref="S164:S169">N164/C164</f>
        <v>0</v>
      </c>
      <c r="T164" s="335"/>
      <c r="U164" s="335"/>
    </row>
    <row r="165" spans="1:21" ht="16.5" customHeight="1">
      <c r="A165" s="102" t="s">
        <v>322</v>
      </c>
      <c r="B165" s="260" t="s">
        <v>66</v>
      </c>
      <c r="C165" s="122">
        <f>C166+C167+C168+C169</f>
        <v>200</v>
      </c>
      <c r="D165" s="218"/>
      <c r="E165" s="239"/>
      <c r="F165" s="213">
        <f>F166+F167+F168+F169</f>
        <v>200</v>
      </c>
      <c r="G165" s="199"/>
      <c r="H165" s="122">
        <f>H166+H167+H168+H169</f>
        <v>0</v>
      </c>
      <c r="I165" s="218"/>
      <c r="J165" s="239"/>
      <c r="K165" s="213">
        <f>K166+K167+K168+K169</f>
        <v>0</v>
      </c>
      <c r="L165" s="239"/>
      <c r="M165" s="398">
        <f t="shared" si="28"/>
        <v>0</v>
      </c>
      <c r="N165" s="122">
        <f>N166+N167+N168+N169</f>
        <v>0</v>
      </c>
      <c r="O165" s="218"/>
      <c r="P165" s="239"/>
      <c r="Q165" s="213">
        <f>Q166+Q167+Q168+Q169</f>
        <v>0</v>
      </c>
      <c r="R165" s="361"/>
      <c r="S165" s="398">
        <f t="shared" si="29"/>
        <v>0</v>
      </c>
      <c r="T165" s="335"/>
      <c r="U165" s="335"/>
    </row>
    <row r="166" spans="1:21" ht="62.25" customHeight="1">
      <c r="A166" s="10" t="s">
        <v>84</v>
      </c>
      <c r="B166" s="73" t="s">
        <v>303</v>
      </c>
      <c r="C166" s="127">
        <f>F166</f>
        <v>26</v>
      </c>
      <c r="D166" s="138"/>
      <c r="E166" s="138"/>
      <c r="F166" s="138">
        <v>26</v>
      </c>
      <c r="G166" s="63"/>
      <c r="H166" s="151">
        <f>K166</f>
        <v>0</v>
      </c>
      <c r="I166" s="138"/>
      <c r="J166" s="138"/>
      <c r="K166" s="138">
        <v>0</v>
      </c>
      <c r="L166" s="193"/>
      <c r="M166" s="409">
        <f t="shared" si="28"/>
        <v>0</v>
      </c>
      <c r="N166" s="151">
        <f>Q166</f>
        <v>0</v>
      </c>
      <c r="O166" s="138"/>
      <c r="P166" s="138"/>
      <c r="Q166" s="138">
        <v>0</v>
      </c>
      <c r="R166" s="351"/>
      <c r="S166" s="409">
        <f t="shared" si="29"/>
        <v>0</v>
      </c>
      <c r="T166" s="335"/>
      <c r="U166" s="335"/>
    </row>
    <row r="167" spans="1:21" ht="50.25" customHeight="1">
      <c r="A167" s="10" t="s">
        <v>63</v>
      </c>
      <c r="B167" s="73" t="s">
        <v>304</v>
      </c>
      <c r="C167" s="127">
        <f>F167</f>
        <v>63.5</v>
      </c>
      <c r="D167" s="138"/>
      <c r="E167" s="138"/>
      <c r="F167" s="138">
        <v>63.5</v>
      </c>
      <c r="G167" s="63"/>
      <c r="H167" s="151">
        <f>K167</f>
        <v>0</v>
      </c>
      <c r="I167" s="138"/>
      <c r="J167" s="138"/>
      <c r="K167" s="138">
        <v>0</v>
      </c>
      <c r="L167" s="193"/>
      <c r="M167" s="409">
        <f t="shared" si="28"/>
        <v>0</v>
      </c>
      <c r="N167" s="151">
        <f>Q167</f>
        <v>0</v>
      </c>
      <c r="O167" s="138"/>
      <c r="P167" s="138"/>
      <c r="Q167" s="138">
        <v>0</v>
      </c>
      <c r="R167" s="351"/>
      <c r="S167" s="409">
        <f t="shared" si="29"/>
        <v>0</v>
      </c>
      <c r="T167" s="335"/>
      <c r="U167" s="335"/>
    </row>
    <row r="168" spans="1:21" ht="50.25" customHeight="1">
      <c r="A168" s="10" t="s">
        <v>82</v>
      </c>
      <c r="B168" s="103" t="s">
        <v>305</v>
      </c>
      <c r="C168" s="127">
        <f>F168</f>
        <v>65.5</v>
      </c>
      <c r="D168" s="138"/>
      <c r="E168" s="138"/>
      <c r="F168" s="138">
        <v>65.5</v>
      </c>
      <c r="G168" s="63"/>
      <c r="H168" s="151">
        <f>K168</f>
        <v>0</v>
      </c>
      <c r="I168" s="138"/>
      <c r="J168" s="138"/>
      <c r="K168" s="138">
        <v>0</v>
      </c>
      <c r="L168" s="193"/>
      <c r="M168" s="409">
        <f t="shared" si="28"/>
        <v>0</v>
      </c>
      <c r="N168" s="151">
        <f>Q168</f>
        <v>0</v>
      </c>
      <c r="O168" s="138"/>
      <c r="P168" s="138"/>
      <c r="Q168" s="138">
        <v>0</v>
      </c>
      <c r="R168" s="351"/>
      <c r="S168" s="409">
        <f t="shared" si="29"/>
        <v>0</v>
      </c>
      <c r="T168" s="335"/>
      <c r="U168" s="335"/>
    </row>
    <row r="169" spans="1:21" ht="38.25" customHeight="1">
      <c r="A169" s="10" t="s">
        <v>73</v>
      </c>
      <c r="B169" s="73" t="s">
        <v>306</v>
      </c>
      <c r="C169" s="127">
        <f>F169</f>
        <v>45</v>
      </c>
      <c r="D169" s="138"/>
      <c r="E169" s="138"/>
      <c r="F169" s="138">
        <v>45</v>
      </c>
      <c r="G169" s="63"/>
      <c r="H169" s="151">
        <f>K169</f>
        <v>0</v>
      </c>
      <c r="I169" s="138"/>
      <c r="J169" s="138"/>
      <c r="K169" s="138">
        <v>0</v>
      </c>
      <c r="L169" s="193"/>
      <c r="M169" s="409">
        <f t="shared" si="28"/>
        <v>0</v>
      </c>
      <c r="N169" s="151">
        <f>Q169</f>
        <v>0</v>
      </c>
      <c r="O169" s="138"/>
      <c r="P169" s="138"/>
      <c r="Q169" s="138">
        <v>0</v>
      </c>
      <c r="R169" s="351"/>
      <c r="S169" s="409">
        <f t="shared" si="29"/>
        <v>0</v>
      </c>
      <c r="T169" s="335"/>
      <c r="U169" s="335"/>
    </row>
    <row r="170" spans="1:21" ht="18" customHeight="1">
      <c r="A170" s="102" t="s">
        <v>323</v>
      </c>
      <c r="B170" s="260" t="s">
        <v>118</v>
      </c>
      <c r="C170" s="122">
        <f>C171</f>
        <v>100</v>
      </c>
      <c r="D170" s="220"/>
      <c r="E170" s="249"/>
      <c r="F170" s="213">
        <f>F171</f>
        <v>100</v>
      </c>
      <c r="G170" s="247"/>
      <c r="H170" s="122">
        <f>H171</f>
        <v>0</v>
      </c>
      <c r="I170" s="220"/>
      <c r="J170" s="249"/>
      <c r="K170" s="213">
        <f>K171</f>
        <v>0</v>
      </c>
      <c r="L170" s="249"/>
      <c r="M170" s="398">
        <f aca="true" t="shared" si="30" ref="M170:M194">H170/C170</f>
        <v>0</v>
      </c>
      <c r="N170" s="122">
        <f>N171</f>
        <v>0</v>
      </c>
      <c r="O170" s="220"/>
      <c r="P170" s="249"/>
      <c r="Q170" s="213">
        <f>Q171</f>
        <v>0</v>
      </c>
      <c r="R170" s="351"/>
      <c r="S170" s="398">
        <f aca="true" t="shared" si="31" ref="S170:S194">N170/C170</f>
        <v>0</v>
      </c>
      <c r="T170" s="335"/>
      <c r="U170" s="335"/>
    </row>
    <row r="171" spans="1:21" ht="76.5" customHeight="1">
      <c r="A171" s="62" t="s">
        <v>84</v>
      </c>
      <c r="B171" s="205" t="s">
        <v>177</v>
      </c>
      <c r="C171" s="127">
        <f>F171</f>
        <v>100</v>
      </c>
      <c r="D171" s="138"/>
      <c r="E171" s="193"/>
      <c r="F171" s="138">
        <v>100</v>
      </c>
      <c r="G171" s="63"/>
      <c r="H171" s="127">
        <f>K171</f>
        <v>0</v>
      </c>
      <c r="I171" s="138"/>
      <c r="J171" s="193"/>
      <c r="K171" s="138">
        <v>0</v>
      </c>
      <c r="L171" s="193"/>
      <c r="M171" s="409">
        <f t="shared" si="30"/>
        <v>0</v>
      </c>
      <c r="N171" s="127">
        <f>Q171</f>
        <v>0</v>
      </c>
      <c r="O171" s="138"/>
      <c r="P171" s="193"/>
      <c r="Q171" s="138">
        <v>0</v>
      </c>
      <c r="R171" s="351"/>
      <c r="S171" s="409">
        <f t="shared" si="31"/>
        <v>0</v>
      </c>
      <c r="T171" s="335"/>
      <c r="U171" s="335"/>
    </row>
    <row r="172" spans="1:21" ht="31.5" customHeight="1">
      <c r="A172" s="102" t="s">
        <v>324</v>
      </c>
      <c r="B172" s="260" t="s">
        <v>174</v>
      </c>
      <c r="C172" s="122">
        <f>SUM(C173:C184)</f>
        <v>1500</v>
      </c>
      <c r="D172" s="138"/>
      <c r="E172" s="193"/>
      <c r="F172" s="213">
        <f>SUM(F173:F184)</f>
        <v>1500</v>
      </c>
      <c r="G172" s="63"/>
      <c r="H172" s="122">
        <f>SUM(H173:H184)</f>
        <v>0</v>
      </c>
      <c r="I172" s="138"/>
      <c r="J172" s="193"/>
      <c r="K172" s="213">
        <f>SUM(K173:K184)</f>
        <v>0</v>
      </c>
      <c r="L172" s="193"/>
      <c r="M172" s="398">
        <f t="shared" si="30"/>
        <v>0</v>
      </c>
      <c r="N172" s="122">
        <f>SUM(N173:N184)</f>
        <v>0</v>
      </c>
      <c r="O172" s="138"/>
      <c r="P172" s="193"/>
      <c r="Q172" s="213">
        <f>SUM(Q173:Q184)</f>
        <v>0</v>
      </c>
      <c r="R172" s="351"/>
      <c r="S172" s="398">
        <f t="shared" si="31"/>
        <v>0</v>
      </c>
      <c r="T172" s="335"/>
      <c r="U172" s="335"/>
    </row>
    <row r="173" spans="1:21" ht="51" customHeight="1">
      <c r="A173" s="62" t="s">
        <v>84</v>
      </c>
      <c r="B173" s="205" t="s">
        <v>230</v>
      </c>
      <c r="C173" s="127">
        <f>F173</f>
        <v>400</v>
      </c>
      <c r="D173" s="138"/>
      <c r="E173" s="193"/>
      <c r="F173" s="138">
        <v>400</v>
      </c>
      <c r="G173" s="63"/>
      <c r="H173" s="127">
        <f aca="true" t="shared" si="32" ref="H173:H184">K173</f>
        <v>0</v>
      </c>
      <c r="I173" s="138"/>
      <c r="J173" s="193"/>
      <c r="K173" s="138">
        <v>0</v>
      </c>
      <c r="L173" s="193"/>
      <c r="M173" s="409">
        <f t="shared" si="30"/>
        <v>0</v>
      </c>
      <c r="N173" s="127">
        <f aca="true" t="shared" si="33" ref="N173:N184">Q173</f>
        <v>0</v>
      </c>
      <c r="O173" s="138"/>
      <c r="P173" s="193"/>
      <c r="Q173" s="138">
        <v>0</v>
      </c>
      <c r="R173" s="351"/>
      <c r="S173" s="409">
        <f t="shared" si="31"/>
        <v>0</v>
      </c>
      <c r="T173" s="335"/>
      <c r="U173" s="335"/>
    </row>
    <row r="174" spans="1:21" ht="42" customHeight="1">
      <c r="A174" s="62" t="s">
        <v>63</v>
      </c>
      <c r="B174" s="73" t="s">
        <v>231</v>
      </c>
      <c r="C174" s="127">
        <f aca="true" t="shared" si="34" ref="C174:C184">F174</f>
        <v>61.3</v>
      </c>
      <c r="D174" s="138"/>
      <c r="E174" s="193"/>
      <c r="F174" s="138">
        <v>61.3</v>
      </c>
      <c r="G174" s="63"/>
      <c r="H174" s="127">
        <f t="shared" si="32"/>
        <v>0</v>
      </c>
      <c r="I174" s="138"/>
      <c r="J174" s="193"/>
      <c r="K174" s="138">
        <v>0</v>
      </c>
      <c r="L174" s="193"/>
      <c r="M174" s="409">
        <f t="shared" si="30"/>
        <v>0</v>
      </c>
      <c r="N174" s="127">
        <f t="shared" si="33"/>
        <v>0</v>
      </c>
      <c r="O174" s="138"/>
      <c r="P174" s="193"/>
      <c r="Q174" s="138">
        <v>0</v>
      </c>
      <c r="R174" s="351"/>
      <c r="S174" s="409">
        <f t="shared" si="31"/>
        <v>0</v>
      </c>
      <c r="T174" s="335"/>
      <c r="U174" s="335"/>
    </row>
    <row r="175" spans="1:21" ht="41.25" customHeight="1">
      <c r="A175" s="62" t="s">
        <v>82</v>
      </c>
      <c r="B175" s="73" t="s">
        <v>232</v>
      </c>
      <c r="C175" s="127">
        <f t="shared" si="34"/>
        <v>94</v>
      </c>
      <c r="D175" s="138"/>
      <c r="E175" s="193"/>
      <c r="F175" s="138">
        <v>94</v>
      </c>
      <c r="G175" s="63"/>
      <c r="H175" s="127">
        <f t="shared" si="32"/>
        <v>0</v>
      </c>
      <c r="I175" s="138"/>
      <c r="J175" s="193"/>
      <c r="K175" s="138">
        <v>0</v>
      </c>
      <c r="L175" s="193"/>
      <c r="M175" s="409">
        <f t="shared" si="30"/>
        <v>0</v>
      </c>
      <c r="N175" s="127">
        <f t="shared" si="33"/>
        <v>0</v>
      </c>
      <c r="O175" s="138"/>
      <c r="P175" s="193"/>
      <c r="Q175" s="138">
        <v>0</v>
      </c>
      <c r="R175" s="351"/>
      <c r="S175" s="409">
        <f t="shared" si="31"/>
        <v>0</v>
      </c>
      <c r="T175" s="335"/>
      <c r="U175" s="335"/>
    </row>
    <row r="176" spans="1:21" ht="48" customHeight="1">
      <c r="A176" s="62" t="s">
        <v>73</v>
      </c>
      <c r="B176" s="73" t="s">
        <v>233</v>
      </c>
      <c r="C176" s="127">
        <f t="shared" si="34"/>
        <v>40</v>
      </c>
      <c r="D176" s="138"/>
      <c r="E176" s="193"/>
      <c r="F176" s="138">
        <v>40</v>
      </c>
      <c r="G176" s="63"/>
      <c r="H176" s="127">
        <f t="shared" si="32"/>
        <v>0</v>
      </c>
      <c r="I176" s="138"/>
      <c r="J176" s="193"/>
      <c r="K176" s="138">
        <v>0</v>
      </c>
      <c r="L176" s="193"/>
      <c r="M176" s="409">
        <f t="shared" si="30"/>
        <v>0</v>
      </c>
      <c r="N176" s="127">
        <f t="shared" si="33"/>
        <v>0</v>
      </c>
      <c r="O176" s="138"/>
      <c r="P176" s="193"/>
      <c r="Q176" s="138">
        <v>0</v>
      </c>
      <c r="R176" s="351"/>
      <c r="S176" s="409">
        <f t="shared" si="31"/>
        <v>0</v>
      </c>
      <c r="T176" s="335"/>
      <c r="U176" s="335"/>
    </row>
    <row r="177" spans="1:21" ht="52.5" customHeight="1">
      <c r="A177" s="62" t="s">
        <v>74</v>
      </c>
      <c r="B177" s="73" t="s">
        <v>234</v>
      </c>
      <c r="C177" s="127">
        <f t="shared" si="34"/>
        <v>75</v>
      </c>
      <c r="D177" s="138"/>
      <c r="E177" s="193"/>
      <c r="F177" s="138">
        <v>75</v>
      </c>
      <c r="G177" s="63"/>
      <c r="H177" s="127">
        <f t="shared" si="32"/>
        <v>0</v>
      </c>
      <c r="I177" s="138"/>
      <c r="J177" s="193"/>
      <c r="K177" s="138">
        <v>0</v>
      </c>
      <c r="L177" s="193"/>
      <c r="M177" s="409">
        <f t="shared" si="30"/>
        <v>0</v>
      </c>
      <c r="N177" s="127">
        <f t="shared" si="33"/>
        <v>0</v>
      </c>
      <c r="O177" s="138"/>
      <c r="P177" s="193"/>
      <c r="Q177" s="138">
        <v>0</v>
      </c>
      <c r="R177" s="351"/>
      <c r="S177" s="409">
        <f t="shared" si="31"/>
        <v>0</v>
      </c>
      <c r="T177" s="335"/>
      <c r="U177" s="335"/>
    </row>
    <row r="178" spans="1:21" ht="57.75" customHeight="1">
      <c r="A178" s="62" t="s">
        <v>83</v>
      </c>
      <c r="B178" s="73" t="s">
        <v>235</v>
      </c>
      <c r="C178" s="127">
        <f t="shared" si="34"/>
        <v>125</v>
      </c>
      <c r="D178" s="138"/>
      <c r="E178" s="193"/>
      <c r="F178" s="138">
        <v>125</v>
      </c>
      <c r="G178" s="63"/>
      <c r="H178" s="127">
        <f t="shared" si="32"/>
        <v>0</v>
      </c>
      <c r="I178" s="138"/>
      <c r="J178" s="193"/>
      <c r="K178" s="138">
        <v>0</v>
      </c>
      <c r="L178" s="193"/>
      <c r="M178" s="409">
        <f t="shared" si="30"/>
        <v>0</v>
      </c>
      <c r="N178" s="127">
        <f t="shared" si="33"/>
        <v>0</v>
      </c>
      <c r="O178" s="138"/>
      <c r="P178" s="193"/>
      <c r="Q178" s="138">
        <v>0</v>
      </c>
      <c r="R178" s="351"/>
      <c r="S178" s="409">
        <f t="shared" si="31"/>
        <v>0</v>
      </c>
      <c r="T178" s="335"/>
      <c r="U178" s="335"/>
    </row>
    <row r="179" spans="1:21" ht="38.25" customHeight="1">
      <c r="A179" s="62" t="s">
        <v>170</v>
      </c>
      <c r="B179" s="73" t="s">
        <v>236</v>
      </c>
      <c r="C179" s="127">
        <f t="shared" si="34"/>
        <v>118.8</v>
      </c>
      <c r="D179" s="138"/>
      <c r="E179" s="193"/>
      <c r="F179" s="138">
        <v>118.8</v>
      </c>
      <c r="G179" s="63"/>
      <c r="H179" s="127">
        <f t="shared" si="32"/>
        <v>0</v>
      </c>
      <c r="I179" s="138"/>
      <c r="J179" s="193"/>
      <c r="K179" s="138">
        <v>0</v>
      </c>
      <c r="L179" s="193"/>
      <c r="M179" s="409">
        <f t="shared" si="30"/>
        <v>0</v>
      </c>
      <c r="N179" s="127">
        <f t="shared" si="33"/>
        <v>0</v>
      </c>
      <c r="O179" s="138"/>
      <c r="P179" s="193"/>
      <c r="Q179" s="138">
        <v>0</v>
      </c>
      <c r="R179" s="351"/>
      <c r="S179" s="409">
        <f t="shared" si="31"/>
        <v>0</v>
      </c>
      <c r="T179" s="335"/>
      <c r="U179" s="335"/>
    </row>
    <row r="180" spans="1:21" ht="53.25" customHeight="1">
      <c r="A180" s="62" t="s">
        <v>109</v>
      </c>
      <c r="B180" s="73" t="s">
        <v>237</v>
      </c>
      <c r="C180" s="127">
        <f t="shared" si="34"/>
        <v>293</v>
      </c>
      <c r="D180" s="138"/>
      <c r="E180" s="193"/>
      <c r="F180" s="138">
        <v>293</v>
      </c>
      <c r="G180" s="63"/>
      <c r="H180" s="127">
        <f t="shared" si="32"/>
        <v>0</v>
      </c>
      <c r="I180" s="138"/>
      <c r="J180" s="193"/>
      <c r="K180" s="138">
        <v>0</v>
      </c>
      <c r="L180" s="193"/>
      <c r="M180" s="409">
        <f t="shared" si="30"/>
        <v>0</v>
      </c>
      <c r="N180" s="127">
        <f t="shared" si="33"/>
        <v>0</v>
      </c>
      <c r="O180" s="138"/>
      <c r="P180" s="193"/>
      <c r="Q180" s="138">
        <v>0</v>
      </c>
      <c r="R180" s="351"/>
      <c r="S180" s="409">
        <f t="shared" si="31"/>
        <v>0</v>
      </c>
      <c r="T180" s="335"/>
      <c r="U180" s="335"/>
    </row>
    <row r="181" spans="1:21" ht="48.75" customHeight="1">
      <c r="A181" s="62" t="s">
        <v>176</v>
      </c>
      <c r="B181" s="73" t="s">
        <v>238</v>
      </c>
      <c r="C181" s="127">
        <f t="shared" si="34"/>
        <v>82</v>
      </c>
      <c r="D181" s="138"/>
      <c r="E181" s="193"/>
      <c r="F181" s="138">
        <v>82</v>
      </c>
      <c r="G181" s="63"/>
      <c r="H181" s="127">
        <f t="shared" si="32"/>
        <v>0</v>
      </c>
      <c r="I181" s="138"/>
      <c r="J181" s="193"/>
      <c r="K181" s="138">
        <v>0</v>
      </c>
      <c r="L181" s="193"/>
      <c r="M181" s="409">
        <f t="shared" si="30"/>
        <v>0</v>
      </c>
      <c r="N181" s="127">
        <f t="shared" si="33"/>
        <v>0</v>
      </c>
      <c r="O181" s="138"/>
      <c r="P181" s="193"/>
      <c r="Q181" s="138">
        <v>0</v>
      </c>
      <c r="R181" s="351"/>
      <c r="S181" s="409">
        <f t="shared" si="31"/>
        <v>0</v>
      </c>
      <c r="T181" s="335"/>
      <c r="U181" s="335"/>
    </row>
    <row r="182" spans="1:21" ht="59.25" customHeight="1">
      <c r="A182" s="62" t="s">
        <v>81</v>
      </c>
      <c r="B182" s="73" t="s">
        <v>239</v>
      </c>
      <c r="C182" s="127">
        <f t="shared" si="34"/>
        <v>62</v>
      </c>
      <c r="D182" s="138"/>
      <c r="E182" s="193"/>
      <c r="F182" s="138">
        <v>62</v>
      </c>
      <c r="G182" s="63"/>
      <c r="H182" s="127">
        <f t="shared" si="32"/>
        <v>0</v>
      </c>
      <c r="I182" s="138"/>
      <c r="J182" s="193"/>
      <c r="K182" s="138">
        <v>0</v>
      </c>
      <c r="L182" s="193"/>
      <c r="M182" s="409">
        <f t="shared" si="30"/>
        <v>0</v>
      </c>
      <c r="N182" s="127">
        <f t="shared" si="33"/>
        <v>0</v>
      </c>
      <c r="O182" s="138"/>
      <c r="P182" s="193"/>
      <c r="Q182" s="138">
        <v>0</v>
      </c>
      <c r="R182" s="351"/>
      <c r="S182" s="409">
        <f t="shared" si="31"/>
        <v>0</v>
      </c>
      <c r="T182" s="335"/>
      <c r="U182" s="335"/>
    </row>
    <row r="183" spans="1:21" ht="49.5" customHeight="1">
      <c r="A183" s="62" t="s">
        <v>68</v>
      </c>
      <c r="B183" s="73" t="s">
        <v>240</v>
      </c>
      <c r="C183" s="127">
        <f t="shared" si="34"/>
        <v>58.9</v>
      </c>
      <c r="D183" s="138"/>
      <c r="E183" s="193"/>
      <c r="F183" s="138">
        <v>58.9</v>
      </c>
      <c r="G183" s="63"/>
      <c r="H183" s="127">
        <f t="shared" si="32"/>
        <v>0</v>
      </c>
      <c r="I183" s="138"/>
      <c r="J183" s="193"/>
      <c r="K183" s="138">
        <v>0</v>
      </c>
      <c r="L183" s="193"/>
      <c r="M183" s="409">
        <f t="shared" si="30"/>
        <v>0</v>
      </c>
      <c r="N183" s="127">
        <f t="shared" si="33"/>
        <v>0</v>
      </c>
      <c r="O183" s="138"/>
      <c r="P183" s="193"/>
      <c r="Q183" s="138">
        <v>0</v>
      </c>
      <c r="R183" s="351"/>
      <c r="S183" s="409">
        <f t="shared" si="31"/>
        <v>0</v>
      </c>
      <c r="T183" s="335"/>
      <c r="U183" s="335"/>
    </row>
    <row r="184" spans="1:21" ht="61.5" customHeight="1">
      <c r="A184" s="62" t="s">
        <v>78</v>
      </c>
      <c r="B184" s="73" t="s">
        <v>241</v>
      </c>
      <c r="C184" s="127">
        <f t="shared" si="34"/>
        <v>90</v>
      </c>
      <c r="D184" s="138"/>
      <c r="E184" s="193"/>
      <c r="F184" s="138">
        <v>90</v>
      </c>
      <c r="G184" s="63"/>
      <c r="H184" s="127">
        <f t="shared" si="32"/>
        <v>0</v>
      </c>
      <c r="I184" s="138"/>
      <c r="J184" s="193"/>
      <c r="K184" s="138">
        <v>0</v>
      </c>
      <c r="L184" s="193"/>
      <c r="M184" s="409">
        <f t="shared" si="30"/>
        <v>0</v>
      </c>
      <c r="N184" s="127">
        <f t="shared" si="33"/>
        <v>0</v>
      </c>
      <c r="O184" s="138"/>
      <c r="P184" s="193"/>
      <c r="Q184" s="138">
        <v>0</v>
      </c>
      <c r="R184" s="351"/>
      <c r="S184" s="409">
        <f t="shared" si="31"/>
        <v>0</v>
      </c>
      <c r="T184" s="335"/>
      <c r="U184" s="335"/>
    </row>
    <row r="185" spans="1:21" ht="40.5" customHeight="1">
      <c r="A185" s="419" t="s">
        <v>325</v>
      </c>
      <c r="B185" s="258" t="s">
        <v>58</v>
      </c>
      <c r="C185" s="122">
        <f>C186</f>
        <v>200</v>
      </c>
      <c r="D185" s="220"/>
      <c r="E185" s="249"/>
      <c r="F185" s="220">
        <f>F186</f>
        <v>200</v>
      </c>
      <c r="G185" s="63"/>
      <c r="H185" s="122">
        <f>H186</f>
        <v>0</v>
      </c>
      <c r="I185" s="220"/>
      <c r="J185" s="249"/>
      <c r="K185" s="220">
        <f>K186</f>
        <v>0</v>
      </c>
      <c r="L185" s="193"/>
      <c r="M185" s="397">
        <f t="shared" si="30"/>
        <v>0</v>
      </c>
      <c r="N185" s="122">
        <f>N186</f>
        <v>0</v>
      </c>
      <c r="O185" s="220"/>
      <c r="P185" s="249"/>
      <c r="Q185" s="220">
        <f>Q186</f>
        <v>0</v>
      </c>
      <c r="R185" s="351"/>
      <c r="S185" s="397">
        <f t="shared" si="31"/>
        <v>0</v>
      </c>
      <c r="T185" s="335"/>
      <c r="U185" s="335"/>
    </row>
    <row r="186" spans="1:21" ht="24" customHeight="1" thickBot="1">
      <c r="A186" s="417" t="s">
        <v>84</v>
      </c>
      <c r="B186" s="418" t="s">
        <v>254</v>
      </c>
      <c r="C186" s="128">
        <f>F186</f>
        <v>200</v>
      </c>
      <c r="D186" s="209"/>
      <c r="E186" s="267"/>
      <c r="F186" s="209">
        <v>200</v>
      </c>
      <c r="G186" s="210"/>
      <c r="H186" s="128">
        <f>K186</f>
        <v>0</v>
      </c>
      <c r="I186" s="209"/>
      <c r="J186" s="267"/>
      <c r="K186" s="209">
        <v>0</v>
      </c>
      <c r="L186" s="267"/>
      <c r="M186" s="414">
        <f t="shared" si="30"/>
        <v>0</v>
      </c>
      <c r="N186" s="128">
        <f>Q186</f>
        <v>0</v>
      </c>
      <c r="O186" s="209"/>
      <c r="P186" s="267"/>
      <c r="Q186" s="209">
        <v>0</v>
      </c>
      <c r="R186" s="352"/>
      <c r="S186" s="414">
        <f t="shared" si="31"/>
        <v>0</v>
      </c>
      <c r="T186" s="335"/>
      <c r="U186" s="335"/>
    </row>
    <row r="187" spans="1:21" ht="64.5" customHeight="1" thickBot="1">
      <c r="A187" s="81" t="s">
        <v>87</v>
      </c>
      <c r="B187" s="502" t="s">
        <v>37</v>
      </c>
      <c r="C187" s="297">
        <f>C188+C205</f>
        <v>6222.2977200000005</v>
      </c>
      <c r="D187" s="141"/>
      <c r="E187" s="263"/>
      <c r="F187" s="141">
        <f>F188+F205</f>
        <v>6222.2977200000005</v>
      </c>
      <c r="G187" s="148"/>
      <c r="H187" s="56">
        <f>H188+H205</f>
        <v>93.768</v>
      </c>
      <c r="I187" s="57"/>
      <c r="J187" s="140"/>
      <c r="K187" s="57">
        <f>K188+K205</f>
        <v>93.768</v>
      </c>
      <c r="L187" s="203"/>
      <c r="M187" s="391">
        <f t="shared" si="30"/>
        <v>0.015069674293887692</v>
      </c>
      <c r="N187" s="56">
        <f>N188+N205</f>
        <v>27.125</v>
      </c>
      <c r="O187" s="57"/>
      <c r="P187" s="140"/>
      <c r="Q187" s="57">
        <f>Q188+Q205</f>
        <v>27.125</v>
      </c>
      <c r="R187" s="353"/>
      <c r="S187" s="391">
        <f t="shared" si="31"/>
        <v>0.004359322105853848</v>
      </c>
      <c r="T187" s="335"/>
      <c r="U187" s="335"/>
    </row>
    <row r="188" spans="1:256" s="49" customFormat="1" ht="37.5" customHeight="1">
      <c r="A188" s="82" t="s">
        <v>7</v>
      </c>
      <c r="B188" s="258" t="s">
        <v>58</v>
      </c>
      <c r="C188" s="149">
        <f>C189+C193</f>
        <v>6072.2977200000005</v>
      </c>
      <c r="D188" s="149"/>
      <c r="E188" s="149"/>
      <c r="F188" s="149">
        <f>F189+F193</f>
        <v>6072.2977200000005</v>
      </c>
      <c r="G188" s="150"/>
      <c r="H188" s="149">
        <f>H189+H193</f>
        <v>0</v>
      </c>
      <c r="I188" s="149"/>
      <c r="J188" s="149"/>
      <c r="K188" s="149">
        <f>K189+K193</f>
        <v>0</v>
      </c>
      <c r="L188" s="238"/>
      <c r="M188" s="398">
        <f t="shared" si="30"/>
        <v>0</v>
      </c>
      <c r="N188" s="149">
        <f>N189+N193</f>
        <v>0</v>
      </c>
      <c r="O188" s="149"/>
      <c r="P188" s="149"/>
      <c r="Q188" s="149">
        <f>Q189+Q193</f>
        <v>0</v>
      </c>
      <c r="R188" s="355"/>
      <c r="S188" s="398">
        <f t="shared" si="31"/>
        <v>0</v>
      </c>
      <c r="T188" s="335"/>
      <c r="U188" s="335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1" ht="23.25" customHeight="1">
      <c r="A189" s="82" t="s">
        <v>84</v>
      </c>
      <c r="B189" s="430" t="s">
        <v>270</v>
      </c>
      <c r="C189" s="432">
        <f>C190+C191+C192</f>
        <v>820</v>
      </c>
      <c r="D189" s="149"/>
      <c r="E189" s="149"/>
      <c r="F189" s="432">
        <f>F190+F191+F192</f>
        <v>820</v>
      </c>
      <c r="G189" s="150"/>
      <c r="H189" s="432">
        <f>H190+H191+H192</f>
        <v>0</v>
      </c>
      <c r="I189" s="149"/>
      <c r="J189" s="149"/>
      <c r="K189" s="432">
        <f>K190+K191+K192</f>
        <v>0</v>
      </c>
      <c r="L189" s="238"/>
      <c r="M189" s="409">
        <f t="shared" si="30"/>
        <v>0</v>
      </c>
      <c r="N189" s="432">
        <f>N190+N191+N192</f>
        <v>0</v>
      </c>
      <c r="O189" s="149"/>
      <c r="P189" s="149"/>
      <c r="Q189" s="432">
        <f>Q190+Q191+Q192</f>
        <v>0</v>
      </c>
      <c r="R189" s="355"/>
      <c r="S189" s="409">
        <f t="shared" si="31"/>
        <v>0</v>
      </c>
      <c r="T189" s="335"/>
      <c r="U189" s="335"/>
    </row>
    <row r="190" spans="1:21" ht="25.5" customHeight="1">
      <c r="A190" s="10" t="s">
        <v>85</v>
      </c>
      <c r="B190" s="34" t="s">
        <v>271</v>
      </c>
      <c r="C190" s="127">
        <f>D190+E190+F190</f>
        <v>85</v>
      </c>
      <c r="D190" s="138"/>
      <c r="E190" s="138"/>
      <c r="F190" s="138">
        <v>85</v>
      </c>
      <c r="G190" s="63"/>
      <c r="H190" s="151">
        <f>J190+K190</f>
        <v>0</v>
      </c>
      <c r="I190" s="138"/>
      <c r="J190" s="138"/>
      <c r="K190" s="138">
        <v>0</v>
      </c>
      <c r="L190" s="193"/>
      <c r="M190" s="409">
        <f t="shared" si="30"/>
        <v>0</v>
      </c>
      <c r="N190" s="151">
        <f>P190+Q190</f>
        <v>0</v>
      </c>
      <c r="O190" s="138"/>
      <c r="P190" s="138"/>
      <c r="Q190" s="138">
        <v>0</v>
      </c>
      <c r="R190" s="351"/>
      <c r="S190" s="409">
        <f t="shared" si="31"/>
        <v>0</v>
      </c>
      <c r="T190" s="335"/>
      <c r="U190" s="335"/>
    </row>
    <row r="191" spans="1:21" ht="24" customHeight="1">
      <c r="A191" s="11" t="s">
        <v>86</v>
      </c>
      <c r="B191" s="96" t="s">
        <v>272</v>
      </c>
      <c r="C191" s="127">
        <f>F191</f>
        <v>85</v>
      </c>
      <c r="D191" s="152"/>
      <c r="E191" s="152"/>
      <c r="F191" s="152">
        <v>85</v>
      </c>
      <c r="G191" s="153"/>
      <c r="H191" s="127">
        <f>K191</f>
        <v>0</v>
      </c>
      <c r="I191" s="152"/>
      <c r="J191" s="152"/>
      <c r="K191" s="152">
        <v>0</v>
      </c>
      <c r="L191" s="191"/>
      <c r="M191" s="409">
        <f t="shared" si="30"/>
        <v>0</v>
      </c>
      <c r="N191" s="127">
        <f>Q191</f>
        <v>0</v>
      </c>
      <c r="O191" s="152"/>
      <c r="P191" s="152"/>
      <c r="Q191" s="152">
        <v>0</v>
      </c>
      <c r="R191" s="355"/>
      <c r="S191" s="409">
        <f t="shared" si="31"/>
        <v>0</v>
      </c>
      <c r="T191" s="335"/>
      <c r="U191" s="335"/>
    </row>
    <row r="192" spans="1:21" ht="34.5" customHeight="1">
      <c r="A192" s="11" t="s">
        <v>64</v>
      </c>
      <c r="B192" s="96" t="s">
        <v>273</v>
      </c>
      <c r="C192" s="127">
        <f>E192+F192</f>
        <v>650</v>
      </c>
      <c r="D192" s="152"/>
      <c r="E192" s="152"/>
      <c r="F192" s="152">
        <v>650</v>
      </c>
      <c r="G192" s="153"/>
      <c r="H192" s="154">
        <f>J192+K192</f>
        <v>0</v>
      </c>
      <c r="I192" s="152"/>
      <c r="J192" s="152"/>
      <c r="K192" s="152">
        <v>0</v>
      </c>
      <c r="L192" s="191"/>
      <c r="M192" s="409">
        <f t="shared" si="30"/>
        <v>0</v>
      </c>
      <c r="N192" s="154">
        <f>P192+Q192</f>
        <v>0</v>
      </c>
      <c r="O192" s="152"/>
      <c r="P192" s="152"/>
      <c r="Q192" s="152">
        <v>0</v>
      </c>
      <c r="R192" s="355"/>
      <c r="S192" s="409">
        <f t="shared" si="31"/>
        <v>0</v>
      </c>
      <c r="T192" s="335"/>
      <c r="U192" s="335"/>
    </row>
    <row r="193" spans="1:21" ht="26.25" customHeight="1">
      <c r="A193" s="10" t="s">
        <v>63</v>
      </c>
      <c r="B193" s="431" t="s">
        <v>274</v>
      </c>
      <c r="C193" s="212">
        <f>C194+C195+C196+C197+C198+C199+C200+C201+C202+C203+C204</f>
        <v>5252.2977200000005</v>
      </c>
      <c r="D193" s="186"/>
      <c r="E193" s="189"/>
      <c r="F193" s="207">
        <f>F194+F195+F196+F197+F198+F199+F200+F201+F202+F203+F204</f>
        <v>5252.2977200000005</v>
      </c>
      <c r="G193" s="63"/>
      <c r="H193" s="212">
        <f>H194+H195+H196+H197+H198+H199+H200+H201+H202+H203+H204</f>
        <v>0</v>
      </c>
      <c r="I193" s="186"/>
      <c r="J193" s="189"/>
      <c r="K193" s="207">
        <f>K194+K195+K196+K197+K198+K199+K200+K201+K202+K203+K204</f>
        <v>0</v>
      </c>
      <c r="L193" s="193"/>
      <c r="M193" s="392">
        <f t="shared" si="30"/>
        <v>0</v>
      </c>
      <c r="N193" s="212">
        <f>N194+N195+N196+N197+N198+N199+N200+N201+N202+N203+N204</f>
        <v>0</v>
      </c>
      <c r="O193" s="186"/>
      <c r="P193" s="189"/>
      <c r="Q193" s="207">
        <f>Q194+Q195+Q196+Q197+Q198+Q199+Q200+Q201+Q202+Q203+Q204</f>
        <v>0</v>
      </c>
      <c r="R193" s="351"/>
      <c r="S193" s="392">
        <f t="shared" si="31"/>
        <v>0</v>
      </c>
      <c r="T193" s="335"/>
      <c r="U193" s="335"/>
    </row>
    <row r="194" spans="1:21" ht="70.5" customHeight="1">
      <c r="A194" s="10" t="s">
        <v>75</v>
      </c>
      <c r="B194" s="96" t="s">
        <v>275</v>
      </c>
      <c r="C194" s="127">
        <f aca="true" t="shared" si="35" ref="C194:C204">E194+F194</f>
        <v>2111.15972</v>
      </c>
      <c r="D194" s="138"/>
      <c r="E194" s="138"/>
      <c r="F194" s="138">
        <v>2111.15972</v>
      </c>
      <c r="G194" s="63"/>
      <c r="H194" s="127">
        <f aca="true" t="shared" si="36" ref="H194:H204">J194+K194</f>
        <v>0</v>
      </c>
      <c r="I194" s="138"/>
      <c r="J194" s="138"/>
      <c r="K194" s="138">
        <v>0</v>
      </c>
      <c r="L194" s="193"/>
      <c r="M194" s="409">
        <f t="shared" si="30"/>
        <v>0</v>
      </c>
      <c r="N194" s="127">
        <f aca="true" t="shared" si="37" ref="N194:N204">P194+Q194</f>
        <v>0</v>
      </c>
      <c r="O194" s="138"/>
      <c r="P194" s="138"/>
      <c r="Q194" s="138">
        <v>0</v>
      </c>
      <c r="R194" s="351"/>
      <c r="S194" s="409">
        <f t="shared" si="31"/>
        <v>0</v>
      </c>
      <c r="T194" s="335"/>
      <c r="U194" s="335"/>
    </row>
    <row r="195" spans="1:21" ht="36.75" customHeight="1">
      <c r="A195" s="10" t="s">
        <v>65</v>
      </c>
      <c r="B195" s="96" t="s">
        <v>276</v>
      </c>
      <c r="C195" s="127">
        <f t="shared" si="35"/>
        <v>85</v>
      </c>
      <c r="D195" s="138"/>
      <c r="E195" s="138"/>
      <c r="F195" s="138">
        <v>85</v>
      </c>
      <c r="G195" s="63"/>
      <c r="H195" s="127">
        <f t="shared" si="36"/>
        <v>0</v>
      </c>
      <c r="I195" s="138"/>
      <c r="J195" s="138"/>
      <c r="K195" s="138">
        <v>0</v>
      </c>
      <c r="L195" s="193"/>
      <c r="M195" s="409">
        <f aca="true" t="shared" si="38" ref="M195:M204">H195/C195</f>
        <v>0</v>
      </c>
      <c r="N195" s="127">
        <f t="shared" si="37"/>
        <v>0</v>
      </c>
      <c r="O195" s="138"/>
      <c r="P195" s="138"/>
      <c r="Q195" s="138">
        <v>0</v>
      </c>
      <c r="R195" s="351"/>
      <c r="S195" s="409">
        <f aca="true" t="shared" si="39" ref="S195:S204">N195/C195</f>
        <v>0</v>
      </c>
      <c r="T195" s="335"/>
      <c r="U195" s="335"/>
    </row>
    <row r="196" spans="1:21" ht="34.5" customHeight="1">
      <c r="A196" s="10" t="s">
        <v>122</v>
      </c>
      <c r="B196" s="96" t="s">
        <v>277</v>
      </c>
      <c r="C196" s="127">
        <f t="shared" si="35"/>
        <v>85</v>
      </c>
      <c r="D196" s="138"/>
      <c r="E196" s="138"/>
      <c r="F196" s="138">
        <v>85</v>
      </c>
      <c r="G196" s="63"/>
      <c r="H196" s="127">
        <f t="shared" si="36"/>
        <v>0</v>
      </c>
      <c r="I196" s="138"/>
      <c r="J196" s="138"/>
      <c r="K196" s="138">
        <v>0</v>
      </c>
      <c r="L196" s="193"/>
      <c r="M196" s="410">
        <f t="shared" si="38"/>
        <v>0</v>
      </c>
      <c r="N196" s="127">
        <f t="shared" si="37"/>
        <v>0</v>
      </c>
      <c r="O196" s="138"/>
      <c r="P196" s="138"/>
      <c r="Q196" s="138">
        <v>0</v>
      </c>
      <c r="R196" s="351"/>
      <c r="S196" s="410">
        <f t="shared" si="39"/>
        <v>0</v>
      </c>
      <c r="T196" s="335"/>
      <c r="U196" s="335"/>
    </row>
    <row r="197" spans="1:21" ht="34.5" customHeight="1">
      <c r="A197" s="10" t="s">
        <v>123</v>
      </c>
      <c r="B197" s="96" t="s">
        <v>278</v>
      </c>
      <c r="C197" s="127">
        <f t="shared" si="35"/>
        <v>85</v>
      </c>
      <c r="D197" s="138"/>
      <c r="E197" s="138"/>
      <c r="F197" s="138">
        <v>85</v>
      </c>
      <c r="G197" s="63"/>
      <c r="H197" s="127">
        <f t="shared" si="36"/>
        <v>0</v>
      </c>
      <c r="I197" s="138"/>
      <c r="J197" s="138"/>
      <c r="K197" s="138">
        <v>0</v>
      </c>
      <c r="L197" s="193"/>
      <c r="M197" s="409">
        <f t="shared" si="38"/>
        <v>0</v>
      </c>
      <c r="N197" s="127">
        <f t="shared" si="37"/>
        <v>0</v>
      </c>
      <c r="O197" s="138"/>
      <c r="P197" s="138"/>
      <c r="Q197" s="138">
        <v>0</v>
      </c>
      <c r="R197" s="351"/>
      <c r="S197" s="409">
        <f t="shared" si="39"/>
        <v>0</v>
      </c>
      <c r="T197" s="335"/>
      <c r="U197" s="335"/>
    </row>
    <row r="198" spans="1:21" ht="34.5" customHeight="1">
      <c r="A198" s="10" t="s">
        <v>164</v>
      </c>
      <c r="B198" s="96" t="s">
        <v>279</v>
      </c>
      <c r="C198" s="127">
        <f t="shared" si="35"/>
        <v>85</v>
      </c>
      <c r="D198" s="138"/>
      <c r="E198" s="138"/>
      <c r="F198" s="138">
        <v>85</v>
      </c>
      <c r="G198" s="63"/>
      <c r="H198" s="127">
        <f t="shared" si="36"/>
        <v>0</v>
      </c>
      <c r="I198" s="138"/>
      <c r="J198" s="138"/>
      <c r="K198" s="138">
        <v>0</v>
      </c>
      <c r="L198" s="193"/>
      <c r="M198" s="409">
        <f t="shared" si="38"/>
        <v>0</v>
      </c>
      <c r="N198" s="127">
        <f t="shared" si="37"/>
        <v>0</v>
      </c>
      <c r="O198" s="138"/>
      <c r="P198" s="138"/>
      <c r="Q198" s="138">
        <v>0</v>
      </c>
      <c r="R198" s="351"/>
      <c r="S198" s="409">
        <f t="shared" si="39"/>
        <v>0</v>
      </c>
      <c r="T198" s="335"/>
      <c r="U198" s="335"/>
    </row>
    <row r="199" spans="1:21" ht="34.5" customHeight="1">
      <c r="A199" s="10" t="s">
        <v>281</v>
      </c>
      <c r="B199" s="99" t="s">
        <v>280</v>
      </c>
      <c r="C199" s="127">
        <f t="shared" si="35"/>
        <v>85</v>
      </c>
      <c r="D199" s="138"/>
      <c r="E199" s="138"/>
      <c r="F199" s="138">
        <v>85</v>
      </c>
      <c r="G199" s="63"/>
      <c r="H199" s="127">
        <f t="shared" si="36"/>
        <v>0</v>
      </c>
      <c r="I199" s="138"/>
      <c r="J199" s="138"/>
      <c r="K199" s="138">
        <v>0</v>
      </c>
      <c r="L199" s="193"/>
      <c r="M199" s="409">
        <f t="shared" si="38"/>
        <v>0</v>
      </c>
      <c r="N199" s="127">
        <f t="shared" si="37"/>
        <v>0</v>
      </c>
      <c r="O199" s="138"/>
      <c r="P199" s="138"/>
      <c r="Q199" s="138">
        <v>0</v>
      </c>
      <c r="R199" s="351"/>
      <c r="S199" s="409">
        <f t="shared" si="39"/>
        <v>0</v>
      </c>
      <c r="T199" s="335"/>
      <c r="U199" s="335"/>
    </row>
    <row r="200" spans="1:21" ht="34.5" customHeight="1">
      <c r="A200" s="10" t="s">
        <v>282</v>
      </c>
      <c r="B200" s="96" t="s">
        <v>283</v>
      </c>
      <c r="C200" s="127">
        <f t="shared" si="35"/>
        <v>85</v>
      </c>
      <c r="D200" s="138"/>
      <c r="E200" s="138"/>
      <c r="F200" s="138">
        <v>85</v>
      </c>
      <c r="G200" s="63"/>
      <c r="H200" s="127">
        <f t="shared" si="36"/>
        <v>0</v>
      </c>
      <c r="I200" s="138"/>
      <c r="J200" s="138"/>
      <c r="K200" s="138">
        <v>0</v>
      </c>
      <c r="L200" s="193"/>
      <c r="M200" s="409">
        <f t="shared" si="38"/>
        <v>0</v>
      </c>
      <c r="N200" s="127">
        <f t="shared" si="37"/>
        <v>0</v>
      </c>
      <c r="O200" s="138"/>
      <c r="P200" s="138"/>
      <c r="Q200" s="138">
        <v>0</v>
      </c>
      <c r="R200" s="351"/>
      <c r="S200" s="409">
        <f t="shared" si="39"/>
        <v>0</v>
      </c>
      <c r="T200" s="335"/>
      <c r="U200" s="335"/>
    </row>
    <row r="201" spans="1:21" ht="34.5" customHeight="1">
      <c r="A201" s="10" t="s">
        <v>284</v>
      </c>
      <c r="B201" s="96" t="s">
        <v>285</v>
      </c>
      <c r="C201" s="127">
        <f t="shared" si="35"/>
        <v>85</v>
      </c>
      <c r="D201" s="138"/>
      <c r="E201" s="138"/>
      <c r="F201" s="138">
        <v>85</v>
      </c>
      <c r="G201" s="63"/>
      <c r="H201" s="127">
        <f t="shared" si="36"/>
        <v>0</v>
      </c>
      <c r="I201" s="138"/>
      <c r="J201" s="138"/>
      <c r="K201" s="138">
        <v>0</v>
      </c>
      <c r="L201" s="193"/>
      <c r="M201" s="409">
        <f t="shared" si="38"/>
        <v>0</v>
      </c>
      <c r="N201" s="127">
        <f t="shared" si="37"/>
        <v>0</v>
      </c>
      <c r="O201" s="138"/>
      <c r="P201" s="138"/>
      <c r="Q201" s="138">
        <v>0</v>
      </c>
      <c r="R201" s="351"/>
      <c r="S201" s="409">
        <f t="shared" si="39"/>
        <v>0</v>
      </c>
      <c r="T201" s="335"/>
      <c r="U201" s="335"/>
    </row>
    <row r="202" spans="1:21" ht="34.5" customHeight="1">
      <c r="A202" s="10" t="s">
        <v>286</v>
      </c>
      <c r="B202" s="96" t="s">
        <v>287</v>
      </c>
      <c r="C202" s="127">
        <f t="shared" si="35"/>
        <v>85</v>
      </c>
      <c r="D202" s="138"/>
      <c r="E202" s="138"/>
      <c r="F202" s="138">
        <v>85</v>
      </c>
      <c r="G202" s="63"/>
      <c r="H202" s="127">
        <f t="shared" si="36"/>
        <v>0</v>
      </c>
      <c r="I202" s="138"/>
      <c r="J202" s="138"/>
      <c r="K202" s="138">
        <v>0</v>
      </c>
      <c r="L202" s="193"/>
      <c r="M202" s="409">
        <f t="shared" si="38"/>
        <v>0</v>
      </c>
      <c r="N202" s="127">
        <f t="shared" si="37"/>
        <v>0</v>
      </c>
      <c r="O202" s="138"/>
      <c r="P202" s="138"/>
      <c r="Q202" s="138">
        <v>0</v>
      </c>
      <c r="R202" s="351"/>
      <c r="S202" s="409">
        <f t="shared" si="39"/>
        <v>0</v>
      </c>
      <c r="T202" s="335"/>
      <c r="U202" s="335"/>
    </row>
    <row r="203" spans="1:21" ht="60.75" customHeight="1">
      <c r="A203" s="10" t="s">
        <v>288</v>
      </c>
      <c r="B203" s="96" t="s">
        <v>289</v>
      </c>
      <c r="C203" s="127">
        <f t="shared" si="35"/>
        <v>500</v>
      </c>
      <c r="D203" s="138"/>
      <c r="E203" s="138"/>
      <c r="F203" s="138">
        <v>500</v>
      </c>
      <c r="G203" s="63"/>
      <c r="H203" s="127">
        <f t="shared" si="36"/>
        <v>0</v>
      </c>
      <c r="I203" s="138"/>
      <c r="J203" s="138"/>
      <c r="K203" s="138">
        <v>0</v>
      </c>
      <c r="L203" s="193"/>
      <c r="M203" s="409">
        <f t="shared" si="38"/>
        <v>0</v>
      </c>
      <c r="N203" s="127">
        <f t="shared" si="37"/>
        <v>0</v>
      </c>
      <c r="O203" s="138"/>
      <c r="P203" s="138"/>
      <c r="Q203" s="138">
        <v>0</v>
      </c>
      <c r="R203" s="351"/>
      <c r="S203" s="409">
        <f t="shared" si="39"/>
        <v>0</v>
      </c>
      <c r="T203" s="335"/>
      <c r="U203" s="335"/>
    </row>
    <row r="204" spans="1:21" ht="38.25" customHeight="1">
      <c r="A204" s="12" t="s">
        <v>290</v>
      </c>
      <c r="B204" s="96" t="s">
        <v>291</v>
      </c>
      <c r="C204" s="127">
        <f t="shared" si="35"/>
        <v>1961.138</v>
      </c>
      <c r="D204" s="138"/>
      <c r="E204" s="138"/>
      <c r="F204" s="138">
        <v>1961.138</v>
      </c>
      <c r="G204" s="63"/>
      <c r="H204" s="127">
        <f t="shared" si="36"/>
        <v>0</v>
      </c>
      <c r="I204" s="138"/>
      <c r="J204" s="138"/>
      <c r="K204" s="138">
        <v>0</v>
      </c>
      <c r="L204" s="193"/>
      <c r="M204" s="409">
        <f t="shared" si="38"/>
        <v>0</v>
      </c>
      <c r="N204" s="127">
        <f t="shared" si="37"/>
        <v>0</v>
      </c>
      <c r="O204" s="138"/>
      <c r="P204" s="138"/>
      <c r="Q204" s="138">
        <v>0</v>
      </c>
      <c r="R204" s="351"/>
      <c r="S204" s="409">
        <f t="shared" si="39"/>
        <v>0</v>
      </c>
      <c r="T204" s="335"/>
      <c r="U204" s="335"/>
    </row>
    <row r="205" spans="1:21" ht="41.25" customHeight="1">
      <c r="A205" s="55" t="s">
        <v>8</v>
      </c>
      <c r="B205" s="260" t="s">
        <v>115</v>
      </c>
      <c r="C205" s="145">
        <f>C206</f>
        <v>150</v>
      </c>
      <c r="D205" s="143"/>
      <c r="E205" s="143"/>
      <c r="F205" s="143">
        <f>F206</f>
        <v>150</v>
      </c>
      <c r="G205" s="144"/>
      <c r="H205" s="145">
        <f>H206</f>
        <v>93.768</v>
      </c>
      <c r="I205" s="143"/>
      <c r="J205" s="143"/>
      <c r="K205" s="143">
        <f>K206</f>
        <v>93.768</v>
      </c>
      <c r="L205" s="389"/>
      <c r="M205" s="398">
        <f aca="true" t="shared" si="40" ref="M205:M215">H205/C205</f>
        <v>0.62512</v>
      </c>
      <c r="N205" s="145">
        <f>N206</f>
        <v>27.125</v>
      </c>
      <c r="O205" s="143"/>
      <c r="P205" s="143"/>
      <c r="Q205" s="143">
        <f>Q206</f>
        <v>27.125</v>
      </c>
      <c r="R205" s="359"/>
      <c r="S205" s="398">
        <f aca="true" t="shared" si="41" ref="S205:S215">N205/C205</f>
        <v>0.18083333333333335</v>
      </c>
      <c r="T205" s="335"/>
      <c r="U205" s="335"/>
    </row>
    <row r="206" spans="1:21" ht="52.5" customHeight="1" thickBot="1">
      <c r="A206" s="51" t="s">
        <v>84</v>
      </c>
      <c r="B206" s="97" t="s">
        <v>38</v>
      </c>
      <c r="C206" s="127">
        <f>D206+E206+F206</f>
        <v>150</v>
      </c>
      <c r="D206" s="146"/>
      <c r="E206" s="146"/>
      <c r="F206" s="146">
        <v>150</v>
      </c>
      <c r="G206" s="147"/>
      <c r="H206" s="127">
        <f>I206+J206+K206</f>
        <v>93.768</v>
      </c>
      <c r="I206" s="146"/>
      <c r="J206" s="146"/>
      <c r="K206" s="146">
        <v>93.768</v>
      </c>
      <c r="L206" s="388"/>
      <c r="M206" s="409">
        <f t="shared" si="40"/>
        <v>0.62512</v>
      </c>
      <c r="N206" s="127">
        <f>O206+P206+Q206</f>
        <v>27.125</v>
      </c>
      <c r="O206" s="146"/>
      <c r="P206" s="146"/>
      <c r="Q206" s="146">
        <v>27.125</v>
      </c>
      <c r="R206" s="362"/>
      <c r="S206" s="409">
        <f t="shared" si="41"/>
        <v>0.18083333333333335</v>
      </c>
      <c r="T206" s="335"/>
      <c r="U206" s="335"/>
    </row>
    <row r="207" spans="1:21" ht="55.5" customHeight="1" thickBot="1">
      <c r="A207" s="52" t="s">
        <v>79</v>
      </c>
      <c r="B207" s="502" t="s">
        <v>132</v>
      </c>
      <c r="C207" s="297">
        <f>C208+C209+C210+C211+C212+C213</f>
        <v>12452.599</v>
      </c>
      <c r="D207" s="141"/>
      <c r="E207" s="263"/>
      <c r="F207" s="141">
        <f>F208+F209+F210+F211+F212+F213</f>
        <v>12452.599</v>
      </c>
      <c r="G207" s="148"/>
      <c r="H207" s="297">
        <f>H208+H209+H210+H211+H212+H213</f>
        <v>99.874</v>
      </c>
      <c r="I207" s="141"/>
      <c r="J207" s="263"/>
      <c r="K207" s="141">
        <f>K208+K209+K210+K211+K212+K213</f>
        <v>99.874</v>
      </c>
      <c r="L207" s="203"/>
      <c r="M207" s="391">
        <f t="shared" si="40"/>
        <v>0.008020333747196066</v>
      </c>
      <c r="N207" s="297">
        <f>N208+N209+N210+N211+N212+N213</f>
        <v>99.874</v>
      </c>
      <c r="O207" s="141"/>
      <c r="P207" s="263"/>
      <c r="Q207" s="141">
        <f>Q208+Q209+Q210+Q211+Q212+Q213</f>
        <v>99.874</v>
      </c>
      <c r="R207" s="353"/>
      <c r="S207" s="391">
        <f t="shared" si="41"/>
        <v>0.008020333747196066</v>
      </c>
      <c r="T207" s="335"/>
      <c r="U207" s="335"/>
    </row>
    <row r="208" spans="1:21" ht="27" customHeight="1">
      <c r="A208" s="50" t="s">
        <v>84</v>
      </c>
      <c r="B208" s="88" t="s">
        <v>133</v>
      </c>
      <c r="C208" s="127">
        <f>D208+E208+F208</f>
        <v>500</v>
      </c>
      <c r="D208" s="60"/>
      <c r="E208" s="60"/>
      <c r="F208" s="60">
        <v>500</v>
      </c>
      <c r="G208" s="197"/>
      <c r="H208" s="127">
        <f>I208+J208+K208</f>
        <v>99.874</v>
      </c>
      <c r="I208" s="206"/>
      <c r="J208" s="206"/>
      <c r="K208" s="60">
        <v>99.874</v>
      </c>
      <c r="L208" s="386"/>
      <c r="M208" s="409">
        <f t="shared" si="40"/>
        <v>0.19974799999999998</v>
      </c>
      <c r="N208" s="180">
        <f>O208+P208+Q208</f>
        <v>99.874</v>
      </c>
      <c r="O208" s="60"/>
      <c r="P208" s="60"/>
      <c r="Q208" s="60">
        <v>99.874</v>
      </c>
      <c r="R208" s="354"/>
      <c r="S208" s="409">
        <f t="shared" si="41"/>
        <v>0.19974799999999998</v>
      </c>
      <c r="T208" s="335"/>
      <c r="U208" s="335"/>
    </row>
    <row r="209" spans="1:21" ht="27" customHeight="1">
      <c r="A209" s="36" t="s">
        <v>63</v>
      </c>
      <c r="B209" s="87" t="s">
        <v>5</v>
      </c>
      <c r="C209" s="127">
        <f>F209</f>
        <v>300</v>
      </c>
      <c r="D209" s="138"/>
      <c r="E209" s="138"/>
      <c r="F209" s="138">
        <v>300</v>
      </c>
      <c r="G209" s="138"/>
      <c r="H209" s="127">
        <f>I209+J209+K209</f>
        <v>0</v>
      </c>
      <c r="I209" s="186"/>
      <c r="J209" s="186"/>
      <c r="K209" s="138">
        <v>0</v>
      </c>
      <c r="L209" s="138"/>
      <c r="M209" s="409">
        <f t="shared" si="40"/>
        <v>0</v>
      </c>
      <c r="N209" s="127">
        <f>O209+P209+Q209</f>
        <v>0</v>
      </c>
      <c r="O209" s="138"/>
      <c r="P209" s="138"/>
      <c r="Q209" s="138">
        <v>0</v>
      </c>
      <c r="R209" s="351"/>
      <c r="S209" s="409">
        <f t="shared" si="41"/>
        <v>0</v>
      </c>
      <c r="T209" s="335"/>
      <c r="U209" s="335"/>
    </row>
    <row r="210" spans="1:21" ht="15" customHeight="1">
      <c r="A210" s="36" t="s">
        <v>82</v>
      </c>
      <c r="B210" s="518" t="s">
        <v>260</v>
      </c>
      <c r="C210" s="127">
        <f>F210</f>
        <v>2558.754</v>
      </c>
      <c r="D210" s="138"/>
      <c r="E210" s="138"/>
      <c r="F210" s="138">
        <v>2558.754</v>
      </c>
      <c r="G210" s="138"/>
      <c r="H210" s="127">
        <f>I210+J210+K210</f>
        <v>0</v>
      </c>
      <c r="I210" s="186"/>
      <c r="J210" s="186"/>
      <c r="K210" s="138">
        <v>0</v>
      </c>
      <c r="L210" s="138"/>
      <c r="M210" s="410">
        <f t="shared" si="40"/>
        <v>0</v>
      </c>
      <c r="N210" s="127">
        <f>O210+P210+Q210</f>
        <v>0</v>
      </c>
      <c r="O210" s="138"/>
      <c r="P210" s="138"/>
      <c r="Q210" s="138">
        <v>0</v>
      </c>
      <c r="R210" s="351"/>
      <c r="S210" s="410">
        <f t="shared" si="41"/>
        <v>0</v>
      </c>
      <c r="T210" s="335"/>
      <c r="U210" s="335"/>
    </row>
    <row r="211" spans="1:21" ht="171" customHeight="1">
      <c r="A211" s="36" t="s">
        <v>73</v>
      </c>
      <c r="B211" s="34" t="s">
        <v>261</v>
      </c>
      <c r="C211" s="127">
        <f>F211</f>
        <v>2000</v>
      </c>
      <c r="D211" s="138"/>
      <c r="E211" s="138"/>
      <c r="F211" s="138">
        <v>2000</v>
      </c>
      <c r="G211" s="138"/>
      <c r="H211" s="127">
        <f>I211+J211+K211</f>
        <v>0</v>
      </c>
      <c r="I211" s="186"/>
      <c r="J211" s="186"/>
      <c r="K211" s="138">
        <v>0</v>
      </c>
      <c r="L211" s="138"/>
      <c r="M211" s="409">
        <f t="shared" si="40"/>
        <v>0</v>
      </c>
      <c r="N211" s="127">
        <f>O211+P211+Q211</f>
        <v>0</v>
      </c>
      <c r="O211" s="138"/>
      <c r="P211" s="138"/>
      <c r="Q211" s="138">
        <v>0</v>
      </c>
      <c r="R211" s="351"/>
      <c r="S211" s="409">
        <f t="shared" si="41"/>
        <v>0</v>
      </c>
      <c r="T211" s="335"/>
      <c r="U211" s="335"/>
    </row>
    <row r="212" spans="1:21" ht="24" customHeight="1">
      <c r="A212" s="36" t="s">
        <v>74</v>
      </c>
      <c r="B212" s="428" t="s">
        <v>262</v>
      </c>
      <c r="C212" s="127">
        <f>F212</f>
        <v>500</v>
      </c>
      <c r="D212" s="138"/>
      <c r="E212" s="138"/>
      <c r="F212" s="138">
        <v>500</v>
      </c>
      <c r="G212" s="138"/>
      <c r="H212" s="127">
        <f>K212</f>
        <v>0</v>
      </c>
      <c r="I212" s="138"/>
      <c r="J212" s="138"/>
      <c r="K212" s="138">
        <v>0</v>
      </c>
      <c r="L212" s="138"/>
      <c r="M212" s="409">
        <f t="shared" si="40"/>
        <v>0</v>
      </c>
      <c r="N212" s="127">
        <f>Q212</f>
        <v>0</v>
      </c>
      <c r="O212" s="138"/>
      <c r="P212" s="138"/>
      <c r="Q212" s="138">
        <v>0</v>
      </c>
      <c r="R212" s="351"/>
      <c r="S212" s="409">
        <f t="shared" si="41"/>
        <v>0</v>
      </c>
      <c r="T212" s="335"/>
      <c r="U212" s="335"/>
    </row>
    <row r="213" spans="1:21" ht="76.5" customHeight="1" thickBot="1">
      <c r="A213" s="427" t="s">
        <v>83</v>
      </c>
      <c r="B213" s="426" t="s">
        <v>263</v>
      </c>
      <c r="C213" s="128">
        <f>F213</f>
        <v>6593.845</v>
      </c>
      <c r="D213" s="267"/>
      <c r="E213" s="267"/>
      <c r="F213" s="209">
        <v>6593.845</v>
      </c>
      <c r="G213" s="267"/>
      <c r="H213" s="127">
        <f>K213</f>
        <v>0</v>
      </c>
      <c r="I213" s="138"/>
      <c r="J213" s="138"/>
      <c r="K213" s="138">
        <v>0</v>
      </c>
      <c r="L213" s="138"/>
      <c r="M213" s="409">
        <f t="shared" si="40"/>
        <v>0</v>
      </c>
      <c r="N213" s="127">
        <f>Q213</f>
        <v>0</v>
      </c>
      <c r="O213" s="138"/>
      <c r="P213" s="138"/>
      <c r="Q213" s="138">
        <v>0</v>
      </c>
      <c r="R213" s="351"/>
      <c r="S213" s="409">
        <f t="shared" si="41"/>
        <v>0</v>
      </c>
      <c r="T213" s="335"/>
      <c r="U213" s="335"/>
    </row>
    <row r="214" spans="1:21" ht="129" customHeight="1" thickBot="1">
      <c r="A214" s="29" t="s">
        <v>105</v>
      </c>
      <c r="B214" s="503" t="s">
        <v>153</v>
      </c>
      <c r="C214" s="297">
        <f>C215</f>
        <v>125.56</v>
      </c>
      <c r="D214" s="263"/>
      <c r="E214" s="263"/>
      <c r="F214" s="141">
        <f>F215</f>
        <v>125.56</v>
      </c>
      <c r="G214" s="148"/>
      <c r="H214" s="297">
        <f>H215</f>
        <v>0</v>
      </c>
      <c r="I214" s="263"/>
      <c r="J214" s="263"/>
      <c r="K214" s="141">
        <f>K215</f>
        <v>0</v>
      </c>
      <c r="L214" s="203"/>
      <c r="M214" s="391">
        <f t="shared" si="40"/>
        <v>0</v>
      </c>
      <c r="N214" s="297">
        <f>N215</f>
        <v>0</v>
      </c>
      <c r="O214" s="263"/>
      <c r="P214" s="263"/>
      <c r="Q214" s="141">
        <f>Q215</f>
        <v>0</v>
      </c>
      <c r="R214" s="353"/>
      <c r="S214" s="391">
        <f t="shared" si="41"/>
        <v>0</v>
      </c>
      <c r="T214" s="335"/>
      <c r="U214" s="335"/>
    </row>
    <row r="215" spans="1:21" ht="39.75" customHeight="1">
      <c r="A215" s="11" t="s">
        <v>84</v>
      </c>
      <c r="B215" s="504" t="s">
        <v>310</v>
      </c>
      <c r="C215" s="127">
        <f>D215+E215+F215</f>
        <v>125.56</v>
      </c>
      <c r="D215" s="152"/>
      <c r="E215" s="152"/>
      <c r="F215" s="152">
        <v>125.56</v>
      </c>
      <c r="G215" s="153"/>
      <c r="H215" s="127">
        <f>I215+J215+K215</f>
        <v>0</v>
      </c>
      <c r="I215" s="152"/>
      <c r="J215" s="152"/>
      <c r="K215" s="152">
        <v>0</v>
      </c>
      <c r="L215" s="191"/>
      <c r="M215" s="407">
        <f t="shared" si="40"/>
        <v>0</v>
      </c>
      <c r="N215" s="127">
        <f>O215+P215+Q215</f>
        <v>0</v>
      </c>
      <c r="O215" s="152"/>
      <c r="P215" s="152"/>
      <c r="Q215" s="152">
        <v>0</v>
      </c>
      <c r="R215" s="355"/>
      <c r="S215" s="409">
        <f t="shared" si="41"/>
        <v>0</v>
      </c>
      <c r="T215" s="335"/>
      <c r="U215" s="335"/>
    </row>
    <row r="216" spans="1:21" ht="105" customHeight="1" thickBot="1">
      <c r="A216" s="61" t="s">
        <v>106</v>
      </c>
      <c r="B216" s="505" t="s">
        <v>217</v>
      </c>
      <c r="C216" s="304">
        <f>C217+C218</f>
        <v>200</v>
      </c>
      <c r="D216" s="305"/>
      <c r="E216" s="306"/>
      <c r="F216" s="307">
        <f>F217+F218</f>
        <v>200</v>
      </c>
      <c r="G216" s="254"/>
      <c r="H216" s="250">
        <f>H217+H218</f>
        <v>0</v>
      </c>
      <c r="I216" s="251"/>
      <c r="J216" s="252"/>
      <c r="K216" s="253">
        <f>K217+K218</f>
        <v>0</v>
      </c>
      <c r="L216" s="252"/>
      <c r="M216" s="395">
        <f>H216/C216</f>
        <v>0</v>
      </c>
      <c r="N216" s="250">
        <f>N217+N218</f>
        <v>0</v>
      </c>
      <c r="O216" s="251"/>
      <c r="P216" s="252"/>
      <c r="Q216" s="253">
        <f>Q217+Q218</f>
        <v>0</v>
      </c>
      <c r="R216" s="363"/>
      <c r="S216" s="395">
        <f>N216/C216</f>
        <v>0</v>
      </c>
      <c r="T216" s="335"/>
      <c r="U216" s="335"/>
    </row>
    <row r="217" spans="1:21" ht="40.5" customHeight="1">
      <c r="A217" s="11" t="s">
        <v>84</v>
      </c>
      <c r="B217" s="42" t="s">
        <v>218</v>
      </c>
      <c r="C217" s="154">
        <f>F217</f>
        <v>100</v>
      </c>
      <c r="D217" s="152"/>
      <c r="E217" s="152"/>
      <c r="F217" s="152">
        <v>100</v>
      </c>
      <c r="G217" s="153"/>
      <c r="H217" s="154">
        <f>K217</f>
        <v>0</v>
      </c>
      <c r="I217" s="152"/>
      <c r="J217" s="152"/>
      <c r="K217" s="152">
        <v>0</v>
      </c>
      <c r="L217" s="191"/>
      <c r="M217" s="153"/>
      <c r="N217" s="255">
        <f>Q217</f>
        <v>0</v>
      </c>
      <c r="O217" s="152"/>
      <c r="P217" s="152"/>
      <c r="Q217" s="152">
        <v>0</v>
      </c>
      <c r="R217" s="355"/>
      <c r="S217" s="53"/>
      <c r="T217" s="335"/>
      <c r="U217" s="335"/>
    </row>
    <row r="218" spans="1:21" ht="41.25" customHeight="1" thickBot="1">
      <c r="A218" s="55" t="s">
        <v>63</v>
      </c>
      <c r="B218" s="408" t="s">
        <v>219</v>
      </c>
      <c r="C218" s="198">
        <f>F218</f>
        <v>100</v>
      </c>
      <c r="D218" s="78"/>
      <c r="E218" s="78"/>
      <c r="F218" s="78">
        <v>100</v>
      </c>
      <c r="G218" s="201"/>
      <c r="H218" s="200">
        <f>K218</f>
        <v>0</v>
      </c>
      <c r="I218" s="78"/>
      <c r="J218" s="78"/>
      <c r="K218" s="78">
        <v>0</v>
      </c>
      <c r="L218" s="387"/>
      <c r="M218" s="201"/>
      <c r="N218" s="200">
        <f>Q218</f>
        <v>0</v>
      </c>
      <c r="O218" s="78"/>
      <c r="P218" s="78"/>
      <c r="Q218" s="78">
        <v>0</v>
      </c>
      <c r="R218" s="359"/>
      <c r="S218" s="54"/>
      <c r="T218" s="335"/>
      <c r="U218" s="335"/>
    </row>
    <row r="219" spans="1:21" ht="78.75" customHeight="1" thickBot="1">
      <c r="A219" s="28" t="s">
        <v>107</v>
      </c>
      <c r="B219" s="502" t="s">
        <v>14</v>
      </c>
      <c r="C219" s="299">
        <f>C220</f>
        <v>500</v>
      </c>
      <c r="D219" s="141"/>
      <c r="E219" s="141"/>
      <c r="F219" s="299">
        <f>F220</f>
        <v>500</v>
      </c>
      <c r="G219" s="303"/>
      <c r="H219" s="299">
        <f>H220</f>
        <v>0</v>
      </c>
      <c r="I219" s="141"/>
      <c r="J219" s="141"/>
      <c r="K219" s="299">
        <f>K220</f>
        <v>0</v>
      </c>
      <c r="L219" s="203"/>
      <c r="M219" s="391">
        <f>H219/C219</f>
        <v>0</v>
      </c>
      <c r="N219" s="299">
        <f>N220</f>
        <v>0</v>
      </c>
      <c r="O219" s="141"/>
      <c r="P219" s="141"/>
      <c r="Q219" s="299">
        <f>Q220</f>
        <v>0</v>
      </c>
      <c r="R219" s="353"/>
      <c r="S219" s="391">
        <f>N219/C219</f>
        <v>0</v>
      </c>
      <c r="T219" s="335"/>
      <c r="U219" s="335"/>
    </row>
    <row r="220" spans="1:21" ht="65.25" customHeight="1" thickBot="1">
      <c r="A220" s="10" t="s">
        <v>84</v>
      </c>
      <c r="B220" s="34" t="s">
        <v>247</v>
      </c>
      <c r="C220" s="127">
        <f>F220</f>
        <v>500</v>
      </c>
      <c r="D220" s="138"/>
      <c r="E220" s="138"/>
      <c r="F220" s="138">
        <v>500</v>
      </c>
      <c r="G220" s="63"/>
      <c r="H220" s="127">
        <f>K220</f>
        <v>0</v>
      </c>
      <c r="I220" s="138"/>
      <c r="J220" s="138"/>
      <c r="K220" s="138">
        <v>0</v>
      </c>
      <c r="L220" s="193"/>
      <c r="M220" s="413">
        <f>H220/C220</f>
        <v>0</v>
      </c>
      <c r="N220" s="127">
        <f>Q220</f>
        <v>0</v>
      </c>
      <c r="O220" s="138"/>
      <c r="P220" s="138"/>
      <c r="Q220" s="138">
        <v>0</v>
      </c>
      <c r="R220" s="351"/>
      <c r="S220" s="414">
        <f>N220/C220</f>
        <v>0</v>
      </c>
      <c r="T220" s="335"/>
      <c r="U220" s="335"/>
    </row>
    <row r="221" spans="1:21" ht="109.5" customHeight="1" thickBot="1">
      <c r="A221" s="29" t="s">
        <v>110</v>
      </c>
      <c r="B221" s="502" t="s">
        <v>134</v>
      </c>
      <c r="C221" s="264">
        <f>C222+C223+C224+C225</f>
        <v>600</v>
      </c>
      <c r="D221" s="141"/>
      <c r="E221" s="263"/>
      <c r="F221" s="261">
        <f>F222+F223+F224+F225</f>
        <v>600</v>
      </c>
      <c r="G221" s="58"/>
      <c r="H221" s="264">
        <f>H222+H223+H224+H225</f>
        <v>4.266</v>
      </c>
      <c r="I221" s="141"/>
      <c r="J221" s="263"/>
      <c r="K221" s="261">
        <f>K222+K223+K224+K225</f>
        <v>4.266</v>
      </c>
      <c r="L221" s="140"/>
      <c r="M221" s="391">
        <f aca="true" t="shared" si="42" ref="M221:M229">H221/C221</f>
        <v>0.00711</v>
      </c>
      <c r="N221" s="264">
        <f>N222+N223+N224+N225</f>
        <v>3.142</v>
      </c>
      <c r="O221" s="141"/>
      <c r="P221" s="263"/>
      <c r="Q221" s="261">
        <f>Q222+Q223+Q224+Q225</f>
        <v>3.142</v>
      </c>
      <c r="R221" s="353"/>
      <c r="S221" s="391">
        <f aca="true" t="shared" si="43" ref="S221:S229">N221/C221</f>
        <v>0.005236666666666666</v>
      </c>
      <c r="T221" s="335"/>
      <c r="U221" s="335"/>
    </row>
    <row r="222" spans="1:21" ht="57.75" customHeight="1">
      <c r="A222" s="405" t="s">
        <v>84</v>
      </c>
      <c r="B222" s="34" t="s">
        <v>135</v>
      </c>
      <c r="C222" s="301">
        <f>F222</f>
        <v>200</v>
      </c>
      <c r="D222" s="302"/>
      <c r="E222" s="302"/>
      <c r="F222" s="406">
        <v>200</v>
      </c>
      <c r="G222" s="217"/>
      <c r="H222" s="180">
        <f>K222</f>
        <v>4.266</v>
      </c>
      <c r="I222" s="60"/>
      <c r="J222" s="60"/>
      <c r="K222" s="168">
        <v>4.266</v>
      </c>
      <c r="L222" s="215"/>
      <c r="M222" s="407">
        <f t="shared" si="42"/>
        <v>0.021330000000000002</v>
      </c>
      <c r="N222" s="180">
        <f>Q222</f>
        <v>3.142</v>
      </c>
      <c r="O222" s="60"/>
      <c r="P222" s="60"/>
      <c r="Q222" s="168">
        <v>3.142</v>
      </c>
      <c r="R222" s="354"/>
      <c r="S222" s="407">
        <f t="shared" si="43"/>
        <v>0.01571</v>
      </c>
      <c r="T222" s="335"/>
      <c r="U222" s="335"/>
    </row>
    <row r="223" spans="1:21" ht="87" customHeight="1">
      <c r="A223" s="11" t="s">
        <v>63</v>
      </c>
      <c r="B223" s="42" t="s">
        <v>226</v>
      </c>
      <c r="C223" s="154">
        <f>F223</f>
        <v>300</v>
      </c>
      <c r="D223" s="152"/>
      <c r="E223" s="152"/>
      <c r="F223" s="152">
        <v>300</v>
      </c>
      <c r="G223" s="153"/>
      <c r="H223" s="154">
        <f>K223</f>
        <v>0</v>
      </c>
      <c r="I223" s="152"/>
      <c r="J223" s="152"/>
      <c r="K223" s="152">
        <v>0</v>
      </c>
      <c r="L223" s="191"/>
      <c r="M223" s="410">
        <f t="shared" si="42"/>
        <v>0</v>
      </c>
      <c r="N223" s="154">
        <f>Q223</f>
        <v>0</v>
      </c>
      <c r="O223" s="152"/>
      <c r="P223" s="152"/>
      <c r="Q223" s="152">
        <v>0</v>
      </c>
      <c r="R223" s="355"/>
      <c r="S223" s="410">
        <f t="shared" si="43"/>
        <v>0</v>
      </c>
      <c r="T223" s="335"/>
      <c r="U223" s="335"/>
    </row>
    <row r="224" spans="1:21" ht="55.5" customHeight="1">
      <c r="A224" s="10" t="s">
        <v>82</v>
      </c>
      <c r="B224" s="34" t="s">
        <v>227</v>
      </c>
      <c r="C224" s="127">
        <f>F224</f>
        <v>50</v>
      </c>
      <c r="D224" s="138"/>
      <c r="E224" s="138"/>
      <c r="F224" s="138">
        <v>50</v>
      </c>
      <c r="G224" s="63"/>
      <c r="H224" s="127">
        <f>K224</f>
        <v>0</v>
      </c>
      <c r="I224" s="138"/>
      <c r="J224" s="138"/>
      <c r="K224" s="138">
        <v>0</v>
      </c>
      <c r="L224" s="193"/>
      <c r="M224" s="410">
        <f t="shared" si="42"/>
        <v>0</v>
      </c>
      <c r="N224" s="127">
        <f>Q224</f>
        <v>0</v>
      </c>
      <c r="O224" s="138"/>
      <c r="P224" s="138"/>
      <c r="Q224" s="138">
        <v>0</v>
      </c>
      <c r="R224" s="351"/>
      <c r="S224" s="410">
        <f t="shared" si="43"/>
        <v>0</v>
      </c>
      <c r="T224" s="335"/>
      <c r="U224" s="335"/>
    </row>
    <row r="225" spans="1:21" ht="62.25" customHeight="1" thickBot="1">
      <c r="A225" s="55" t="s">
        <v>73</v>
      </c>
      <c r="B225" s="408" t="s">
        <v>228</v>
      </c>
      <c r="C225" s="198">
        <f>F225</f>
        <v>50</v>
      </c>
      <c r="D225" s="78"/>
      <c r="E225" s="78"/>
      <c r="F225" s="78">
        <v>50</v>
      </c>
      <c r="G225" s="201"/>
      <c r="H225" s="127">
        <f>K225</f>
        <v>0</v>
      </c>
      <c r="I225" s="138"/>
      <c r="J225" s="138"/>
      <c r="K225" s="138">
        <v>0</v>
      </c>
      <c r="L225" s="193"/>
      <c r="M225" s="409">
        <f t="shared" si="42"/>
        <v>0</v>
      </c>
      <c r="N225" s="127">
        <f>Q225</f>
        <v>0</v>
      </c>
      <c r="O225" s="138"/>
      <c r="P225" s="138"/>
      <c r="Q225" s="138">
        <v>0</v>
      </c>
      <c r="R225" s="359"/>
      <c r="S225" s="409">
        <f t="shared" si="43"/>
        <v>0</v>
      </c>
      <c r="T225" s="335"/>
      <c r="U225" s="335"/>
    </row>
    <row r="226" spans="1:21" ht="143.25" customHeight="1" thickBot="1">
      <c r="A226" s="29" t="s">
        <v>111</v>
      </c>
      <c r="B226" s="502" t="s">
        <v>141</v>
      </c>
      <c r="C226" s="264">
        <f>C227+C228+C229</f>
        <v>398.7</v>
      </c>
      <c r="D226" s="141"/>
      <c r="E226" s="141"/>
      <c r="F226" s="261">
        <f>F227+F228+F229</f>
        <v>398.7</v>
      </c>
      <c r="G226" s="58"/>
      <c r="H226" s="164">
        <f>H227+H228+H229</f>
        <v>0</v>
      </c>
      <c r="I226" s="57"/>
      <c r="J226" s="57"/>
      <c r="K226" s="165">
        <f>K227+K228+K229</f>
        <v>0</v>
      </c>
      <c r="L226" s="140"/>
      <c r="M226" s="391">
        <f t="shared" si="42"/>
        <v>0</v>
      </c>
      <c r="N226" s="164">
        <f>N227+N228+N229</f>
        <v>0</v>
      </c>
      <c r="O226" s="57"/>
      <c r="P226" s="57"/>
      <c r="Q226" s="165">
        <f>Q227+Q228+Q229</f>
        <v>0</v>
      </c>
      <c r="R226" s="353"/>
      <c r="S226" s="391">
        <f t="shared" si="43"/>
        <v>0</v>
      </c>
      <c r="T226" s="335"/>
      <c r="U226" s="335"/>
    </row>
    <row r="227" spans="1:21" ht="36" customHeight="1">
      <c r="A227" s="15" t="s">
        <v>84</v>
      </c>
      <c r="B227" s="91" t="s">
        <v>138</v>
      </c>
      <c r="C227" s="180">
        <f>F227</f>
        <v>200</v>
      </c>
      <c r="D227" s="60"/>
      <c r="E227" s="60"/>
      <c r="F227" s="60">
        <v>200</v>
      </c>
      <c r="G227" s="197"/>
      <c r="H227" s="256">
        <f>K227</f>
        <v>0</v>
      </c>
      <c r="I227" s="60"/>
      <c r="J227" s="60"/>
      <c r="K227" s="60">
        <v>0</v>
      </c>
      <c r="L227" s="386"/>
      <c r="M227" s="410">
        <f t="shared" si="42"/>
        <v>0</v>
      </c>
      <c r="N227" s="256">
        <f>Q227</f>
        <v>0</v>
      </c>
      <c r="O227" s="60"/>
      <c r="P227" s="60"/>
      <c r="Q227" s="60">
        <v>0</v>
      </c>
      <c r="R227" s="354"/>
      <c r="S227" s="410">
        <f t="shared" si="43"/>
        <v>0</v>
      </c>
      <c r="T227" s="335"/>
      <c r="U227" s="335"/>
    </row>
    <row r="228" spans="1:21" ht="38.25" customHeight="1">
      <c r="A228" s="10" t="s">
        <v>63</v>
      </c>
      <c r="B228" s="92" t="s">
        <v>139</v>
      </c>
      <c r="C228" s="127">
        <f>F228</f>
        <v>98.7</v>
      </c>
      <c r="D228" s="138"/>
      <c r="E228" s="138"/>
      <c r="F228" s="138">
        <v>98.7</v>
      </c>
      <c r="G228" s="63"/>
      <c r="H228" s="151">
        <f>K228</f>
        <v>0</v>
      </c>
      <c r="I228" s="138"/>
      <c r="J228" s="138"/>
      <c r="K228" s="138">
        <v>0</v>
      </c>
      <c r="L228" s="193"/>
      <c r="M228" s="410">
        <f t="shared" si="42"/>
        <v>0</v>
      </c>
      <c r="N228" s="151">
        <f>Q228</f>
        <v>0</v>
      </c>
      <c r="O228" s="138"/>
      <c r="P228" s="138"/>
      <c r="Q228" s="138">
        <v>0</v>
      </c>
      <c r="R228" s="351"/>
      <c r="S228" s="410">
        <f t="shared" si="43"/>
        <v>0</v>
      </c>
      <c r="T228" s="335"/>
      <c r="U228" s="335"/>
    </row>
    <row r="229" spans="1:21" ht="41.25" customHeight="1" thickBot="1">
      <c r="A229" s="55" t="s">
        <v>82</v>
      </c>
      <c r="B229" s="90" t="s">
        <v>140</v>
      </c>
      <c r="C229" s="198">
        <f>F229</f>
        <v>100</v>
      </c>
      <c r="D229" s="78"/>
      <c r="E229" s="78"/>
      <c r="F229" s="78">
        <v>100</v>
      </c>
      <c r="G229" s="201"/>
      <c r="H229" s="200">
        <f>K229</f>
        <v>0</v>
      </c>
      <c r="I229" s="78"/>
      <c r="J229" s="78"/>
      <c r="K229" s="78">
        <v>0</v>
      </c>
      <c r="L229" s="387"/>
      <c r="M229" s="410">
        <f t="shared" si="42"/>
        <v>0</v>
      </c>
      <c r="N229" s="200">
        <f>Q229</f>
        <v>0</v>
      </c>
      <c r="O229" s="78"/>
      <c r="P229" s="78"/>
      <c r="Q229" s="78">
        <v>0</v>
      </c>
      <c r="R229" s="359"/>
      <c r="S229" s="410">
        <f t="shared" si="43"/>
        <v>0</v>
      </c>
      <c r="T229" s="335"/>
      <c r="U229" s="335"/>
    </row>
    <row r="230" spans="1:21" ht="67.5" customHeight="1" thickBot="1">
      <c r="A230" s="29" t="s">
        <v>112</v>
      </c>
      <c r="B230" s="506" t="s">
        <v>0</v>
      </c>
      <c r="C230" s="297">
        <f>C231</f>
        <v>1500</v>
      </c>
      <c r="D230" s="141"/>
      <c r="E230" s="263"/>
      <c r="F230" s="141">
        <f>F231</f>
        <v>1500</v>
      </c>
      <c r="G230" s="148"/>
      <c r="H230" s="297">
        <f>H231</f>
        <v>0</v>
      </c>
      <c r="I230" s="141"/>
      <c r="J230" s="263"/>
      <c r="K230" s="141">
        <f>K231</f>
        <v>0</v>
      </c>
      <c r="L230" s="203"/>
      <c r="M230" s="391">
        <f aca="true" t="shared" si="44" ref="M230:M237">H230/C230</f>
        <v>0</v>
      </c>
      <c r="N230" s="297">
        <f>N231</f>
        <v>0</v>
      </c>
      <c r="O230" s="141"/>
      <c r="P230" s="263"/>
      <c r="Q230" s="141">
        <f>Q231</f>
        <v>0</v>
      </c>
      <c r="R230" s="353"/>
      <c r="S230" s="391">
        <f aca="true" t="shared" si="45" ref="S230:S236">N230/C230</f>
        <v>0</v>
      </c>
      <c r="T230" s="335"/>
      <c r="U230" s="335"/>
    </row>
    <row r="231" spans="1:21" ht="39.75" customHeight="1" thickBot="1">
      <c r="A231" s="55" t="s">
        <v>84</v>
      </c>
      <c r="B231" s="33" t="s">
        <v>6</v>
      </c>
      <c r="C231" s="221">
        <f>F231</f>
        <v>1500</v>
      </c>
      <c r="D231" s="146"/>
      <c r="E231" s="146"/>
      <c r="F231" s="146">
        <v>1500</v>
      </c>
      <c r="G231" s="147"/>
      <c r="H231" s="221">
        <f>K231</f>
        <v>0</v>
      </c>
      <c r="I231" s="146"/>
      <c r="J231" s="146"/>
      <c r="K231" s="146">
        <v>0</v>
      </c>
      <c r="L231" s="388"/>
      <c r="M231" s="413">
        <f t="shared" si="44"/>
        <v>0</v>
      </c>
      <c r="N231" s="198">
        <f>Q231</f>
        <v>0</v>
      </c>
      <c r="O231" s="78"/>
      <c r="P231" s="78"/>
      <c r="Q231" s="78">
        <v>0</v>
      </c>
      <c r="R231" s="359"/>
      <c r="S231" s="395">
        <f t="shared" si="45"/>
        <v>0</v>
      </c>
      <c r="T231" s="335"/>
      <c r="U231" s="335"/>
    </row>
    <row r="232" spans="1:21" ht="114.75" customHeight="1" thickBot="1">
      <c r="A232" s="29" t="s">
        <v>113</v>
      </c>
      <c r="B232" s="507" t="s">
        <v>143</v>
      </c>
      <c r="C232" s="264">
        <f>C233+C234+C235+C236</f>
        <v>77.6</v>
      </c>
      <c r="D232" s="141"/>
      <c r="E232" s="141"/>
      <c r="F232" s="269">
        <f>F233+F234+F235+F236</f>
        <v>77.6</v>
      </c>
      <c r="G232" s="148"/>
      <c r="H232" s="164">
        <f>H233+H234+H235+H236</f>
        <v>0</v>
      </c>
      <c r="I232" s="57"/>
      <c r="J232" s="57"/>
      <c r="K232" s="178">
        <f>K233+K234+K235+K236</f>
        <v>0</v>
      </c>
      <c r="L232" s="203"/>
      <c r="M232" s="391">
        <f t="shared" si="44"/>
        <v>0</v>
      </c>
      <c r="N232" s="164">
        <f>N233+N234+N235+N236</f>
        <v>0</v>
      </c>
      <c r="O232" s="57"/>
      <c r="P232" s="57"/>
      <c r="Q232" s="178">
        <f>Q233+Q234+Q235+Q236</f>
        <v>0</v>
      </c>
      <c r="R232" s="353"/>
      <c r="S232" s="391">
        <f t="shared" si="45"/>
        <v>0</v>
      </c>
      <c r="T232" s="335"/>
      <c r="U232" s="335"/>
    </row>
    <row r="233" spans="1:21" ht="36" customHeight="1">
      <c r="A233" s="11" t="s">
        <v>84</v>
      </c>
      <c r="B233" s="94" t="s">
        <v>144</v>
      </c>
      <c r="C233" s="180">
        <f>F233</f>
        <v>38</v>
      </c>
      <c r="D233" s="60"/>
      <c r="E233" s="60"/>
      <c r="F233" s="60">
        <v>38</v>
      </c>
      <c r="G233" s="197"/>
      <c r="H233" s="180">
        <f>K233</f>
        <v>0</v>
      </c>
      <c r="I233" s="152"/>
      <c r="J233" s="152"/>
      <c r="K233" s="152">
        <v>0</v>
      </c>
      <c r="L233" s="191"/>
      <c r="M233" s="410">
        <f t="shared" si="44"/>
        <v>0</v>
      </c>
      <c r="N233" s="180">
        <f>Q233</f>
        <v>0</v>
      </c>
      <c r="O233" s="152"/>
      <c r="P233" s="152"/>
      <c r="Q233" s="152">
        <v>0</v>
      </c>
      <c r="R233" s="355"/>
      <c r="S233" s="410">
        <f t="shared" si="45"/>
        <v>0</v>
      </c>
      <c r="T233" s="335"/>
      <c r="U233" s="335"/>
    </row>
    <row r="234" spans="1:21" ht="36" customHeight="1">
      <c r="A234" s="11" t="s">
        <v>63</v>
      </c>
      <c r="B234" s="93" t="s">
        <v>4</v>
      </c>
      <c r="C234" s="154">
        <f>F234</f>
        <v>12</v>
      </c>
      <c r="D234" s="152"/>
      <c r="E234" s="152"/>
      <c r="F234" s="152">
        <v>12</v>
      </c>
      <c r="G234" s="153"/>
      <c r="H234" s="154">
        <f>K234</f>
        <v>0</v>
      </c>
      <c r="I234" s="152"/>
      <c r="J234" s="152"/>
      <c r="K234" s="152">
        <v>0</v>
      </c>
      <c r="L234" s="191"/>
      <c r="M234" s="410">
        <f t="shared" si="44"/>
        <v>0</v>
      </c>
      <c r="N234" s="154">
        <f>Q234</f>
        <v>0</v>
      </c>
      <c r="O234" s="152"/>
      <c r="P234" s="152"/>
      <c r="Q234" s="152">
        <v>0</v>
      </c>
      <c r="R234" s="355"/>
      <c r="S234" s="410">
        <f t="shared" si="45"/>
        <v>0</v>
      </c>
      <c r="T234" s="335"/>
      <c r="U234" s="335"/>
    </row>
    <row r="235" spans="1:21" ht="35.25" customHeight="1">
      <c r="A235" s="11" t="s">
        <v>82</v>
      </c>
      <c r="B235" s="93" t="s">
        <v>145</v>
      </c>
      <c r="C235" s="154">
        <f>F235</f>
        <v>26</v>
      </c>
      <c r="D235" s="152"/>
      <c r="E235" s="152"/>
      <c r="F235" s="152">
        <v>26</v>
      </c>
      <c r="G235" s="153"/>
      <c r="H235" s="154">
        <f>K235</f>
        <v>0</v>
      </c>
      <c r="I235" s="152"/>
      <c r="J235" s="152"/>
      <c r="K235" s="152">
        <v>0</v>
      </c>
      <c r="L235" s="191"/>
      <c r="M235" s="410">
        <f t="shared" si="44"/>
        <v>0</v>
      </c>
      <c r="N235" s="154">
        <f>Q235</f>
        <v>0</v>
      </c>
      <c r="O235" s="152"/>
      <c r="P235" s="152"/>
      <c r="Q235" s="152">
        <v>0</v>
      </c>
      <c r="R235" s="355"/>
      <c r="S235" s="410">
        <f t="shared" si="45"/>
        <v>0</v>
      </c>
      <c r="T235" s="335"/>
      <c r="U235" s="335"/>
    </row>
    <row r="236" spans="1:21" ht="37.5" customHeight="1" thickBot="1">
      <c r="A236" s="12" t="s">
        <v>73</v>
      </c>
      <c r="B236" s="95" t="s">
        <v>146</v>
      </c>
      <c r="C236" s="128">
        <f>F236</f>
        <v>1.6</v>
      </c>
      <c r="D236" s="209"/>
      <c r="E236" s="209"/>
      <c r="F236" s="209">
        <v>1.6</v>
      </c>
      <c r="G236" s="210"/>
      <c r="H236" s="128">
        <f>K236</f>
        <v>0</v>
      </c>
      <c r="I236" s="209"/>
      <c r="J236" s="209"/>
      <c r="K236" s="209">
        <v>0</v>
      </c>
      <c r="L236" s="267"/>
      <c r="M236" s="410">
        <f t="shared" si="44"/>
        <v>0</v>
      </c>
      <c r="N236" s="128">
        <f>Q236</f>
        <v>0</v>
      </c>
      <c r="O236" s="209"/>
      <c r="P236" s="209"/>
      <c r="Q236" s="209">
        <v>0</v>
      </c>
      <c r="R236" s="352"/>
      <c r="S236" s="410">
        <f t="shared" si="45"/>
        <v>0</v>
      </c>
      <c r="T236" s="335"/>
      <c r="U236" s="335"/>
    </row>
    <row r="237" spans="1:21" ht="84" customHeight="1" thickBot="1">
      <c r="A237" s="29" t="s">
        <v>114</v>
      </c>
      <c r="B237" s="508" t="s">
        <v>154</v>
      </c>
      <c r="C237" s="264">
        <f>C238</f>
        <v>50</v>
      </c>
      <c r="D237" s="141"/>
      <c r="E237" s="263"/>
      <c r="F237" s="261">
        <f>F238</f>
        <v>50</v>
      </c>
      <c r="G237" s="148"/>
      <c r="H237" s="264">
        <f>H238</f>
        <v>50</v>
      </c>
      <c r="I237" s="141"/>
      <c r="J237" s="263"/>
      <c r="K237" s="261">
        <f>K238</f>
        <v>50</v>
      </c>
      <c r="L237" s="203"/>
      <c r="M237" s="391">
        <f t="shared" si="44"/>
        <v>1</v>
      </c>
      <c r="N237" s="264">
        <f>N238</f>
        <v>50</v>
      </c>
      <c r="O237" s="141"/>
      <c r="P237" s="263"/>
      <c r="Q237" s="261">
        <f>Q238</f>
        <v>50</v>
      </c>
      <c r="R237" s="353"/>
      <c r="S237" s="391">
        <f aca="true" t="shared" si="46" ref="S237:S255">N237/C237</f>
        <v>1</v>
      </c>
      <c r="T237" s="335"/>
      <c r="U237" s="335"/>
    </row>
    <row r="238" spans="1:21" ht="28.5" customHeight="1" thickBot="1">
      <c r="A238" s="55" t="s">
        <v>84</v>
      </c>
      <c r="B238" s="447" t="s">
        <v>302</v>
      </c>
      <c r="C238" s="448">
        <f>F238</f>
        <v>50</v>
      </c>
      <c r="D238" s="449"/>
      <c r="E238" s="449"/>
      <c r="F238" s="449">
        <v>50</v>
      </c>
      <c r="G238" s="387"/>
      <c r="H238" s="198">
        <f>K238</f>
        <v>50</v>
      </c>
      <c r="I238" s="78"/>
      <c r="J238" s="78"/>
      <c r="K238" s="78">
        <v>50</v>
      </c>
      <c r="L238" s="387"/>
      <c r="M238" s="410">
        <f aca="true" t="shared" si="47" ref="M238:M243">H238/C238</f>
        <v>1</v>
      </c>
      <c r="N238" s="198">
        <f>Q238</f>
        <v>50</v>
      </c>
      <c r="O238" s="78"/>
      <c r="P238" s="78"/>
      <c r="Q238" s="78">
        <v>50</v>
      </c>
      <c r="R238" s="359"/>
      <c r="S238" s="413">
        <f t="shared" si="46"/>
        <v>1</v>
      </c>
      <c r="T238" s="335"/>
      <c r="U238" s="335"/>
    </row>
    <row r="239" spans="1:21" ht="91.5" customHeight="1" thickBot="1">
      <c r="A239" s="29" t="s">
        <v>126</v>
      </c>
      <c r="B239" s="509" t="s">
        <v>242</v>
      </c>
      <c r="C239" s="264">
        <f>C240+C241+C242+C243</f>
        <v>150</v>
      </c>
      <c r="D239" s="141"/>
      <c r="E239" s="263"/>
      <c r="F239" s="261">
        <f>F240+F241+F242+F243</f>
        <v>150</v>
      </c>
      <c r="G239" s="148"/>
      <c r="H239" s="164">
        <f>H240+H241+H242+H243</f>
        <v>0</v>
      </c>
      <c r="I239" s="57"/>
      <c r="J239" s="140"/>
      <c r="K239" s="165">
        <f>K240+K241+K242+K243</f>
        <v>0</v>
      </c>
      <c r="L239" s="203"/>
      <c r="M239" s="391">
        <f>H239/C239</f>
        <v>0</v>
      </c>
      <c r="N239" s="164">
        <f>N240+N241+N242+N243</f>
        <v>0</v>
      </c>
      <c r="O239" s="57"/>
      <c r="P239" s="140"/>
      <c r="Q239" s="165">
        <f>Q240+Q241+Q242+Q243</f>
        <v>0</v>
      </c>
      <c r="R239" s="353"/>
      <c r="S239" s="391">
        <f t="shared" si="46"/>
        <v>0</v>
      </c>
      <c r="T239" s="335"/>
      <c r="U239" s="335"/>
    </row>
    <row r="240" spans="1:21" ht="36" customHeight="1">
      <c r="A240" s="10" t="s">
        <v>84</v>
      </c>
      <c r="B240" s="91" t="s">
        <v>40</v>
      </c>
      <c r="C240" s="180">
        <f>F240</f>
        <v>10</v>
      </c>
      <c r="D240" s="60"/>
      <c r="E240" s="60"/>
      <c r="F240" s="60">
        <v>10</v>
      </c>
      <c r="G240" s="197"/>
      <c r="H240" s="180">
        <f>K240</f>
        <v>0</v>
      </c>
      <c r="I240" s="60"/>
      <c r="J240" s="60"/>
      <c r="K240" s="60">
        <v>0</v>
      </c>
      <c r="L240" s="386"/>
      <c r="M240" s="407">
        <f t="shared" si="47"/>
        <v>0</v>
      </c>
      <c r="N240" s="180">
        <f>Q240</f>
        <v>0</v>
      </c>
      <c r="O240" s="60"/>
      <c r="P240" s="60"/>
      <c r="Q240" s="60">
        <v>0</v>
      </c>
      <c r="R240" s="354"/>
      <c r="S240" s="407">
        <f t="shared" si="46"/>
        <v>0</v>
      </c>
      <c r="T240" s="335"/>
      <c r="U240" s="335"/>
    </row>
    <row r="241" spans="1:21" ht="27" customHeight="1">
      <c r="A241" s="10" t="s">
        <v>63</v>
      </c>
      <c r="B241" s="96" t="s">
        <v>41</v>
      </c>
      <c r="C241" s="127">
        <f>F241</f>
        <v>70</v>
      </c>
      <c r="D241" s="138"/>
      <c r="E241" s="138"/>
      <c r="F241" s="138">
        <v>70</v>
      </c>
      <c r="G241" s="63"/>
      <c r="H241" s="127">
        <f>K241</f>
        <v>0</v>
      </c>
      <c r="I241" s="138"/>
      <c r="J241" s="138"/>
      <c r="K241" s="138">
        <v>0</v>
      </c>
      <c r="L241" s="193"/>
      <c r="M241" s="410">
        <f t="shared" si="47"/>
        <v>0</v>
      </c>
      <c r="N241" s="127">
        <f>Q241</f>
        <v>0</v>
      </c>
      <c r="O241" s="138"/>
      <c r="P241" s="138"/>
      <c r="Q241" s="138">
        <v>0</v>
      </c>
      <c r="R241" s="351"/>
      <c r="S241" s="410">
        <f t="shared" si="46"/>
        <v>0</v>
      </c>
      <c r="T241" s="335"/>
      <c r="U241" s="335"/>
    </row>
    <row r="242" spans="1:21" ht="27" customHeight="1">
      <c r="A242" s="10" t="s">
        <v>82</v>
      </c>
      <c r="B242" s="100" t="s">
        <v>42</v>
      </c>
      <c r="C242" s="127">
        <f>F242</f>
        <v>30</v>
      </c>
      <c r="D242" s="138"/>
      <c r="E242" s="138"/>
      <c r="F242" s="138">
        <v>30</v>
      </c>
      <c r="G242" s="63"/>
      <c r="H242" s="127">
        <f>K242</f>
        <v>0</v>
      </c>
      <c r="I242" s="138"/>
      <c r="J242" s="138"/>
      <c r="K242" s="138">
        <v>0</v>
      </c>
      <c r="L242" s="193"/>
      <c r="M242" s="410">
        <f t="shared" si="47"/>
        <v>0</v>
      </c>
      <c r="N242" s="127">
        <f>Q242</f>
        <v>0</v>
      </c>
      <c r="O242" s="138"/>
      <c r="P242" s="138"/>
      <c r="Q242" s="138">
        <v>0</v>
      </c>
      <c r="R242" s="351"/>
      <c r="S242" s="410">
        <f t="shared" si="46"/>
        <v>0</v>
      </c>
      <c r="T242" s="335"/>
      <c r="U242" s="335"/>
    </row>
    <row r="243" spans="1:21" ht="39" customHeight="1" thickBot="1">
      <c r="A243" s="55" t="s">
        <v>73</v>
      </c>
      <c r="B243" s="101" t="s">
        <v>43</v>
      </c>
      <c r="C243" s="221">
        <f>F243</f>
        <v>40</v>
      </c>
      <c r="D243" s="146"/>
      <c r="E243" s="146"/>
      <c r="F243" s="146">
        <v>40</v>
      </c>
      <c r="G243" s="147"/>
      <c r="H243" s="221">
        <f>K243</f>
        <v>0</v>
      </c>
      <c r="I243" s="146"/>
      <c r="J243" s="146"/>
      <c r="K243" s="146">
        <v>0</v>
      </c>
      <c r="L243" s="388"/>
      <c r="M243" s="414">
        <f t="shared" si="47"/>
        <v>0</v>
      </c>
      <c r="N243" s="198">
        <f>Q243</f>
        <v>0</v>
      </c>
      <c r="O243" s="78"/>
      <c r="P243" s="78"/>
      <c r="Q243" s="78">
        <v>0</v>
      </c>
      <c r="R243" s="359"/>
      <c r="S243" s="414">
        <f t="shared" si="46"/>
        <v>0</v>
      </c>
      <c r="T243" s="335"/>
      <c r="U243" s="335"/>
    </row>
    <row r="244" spans="1:21" ht="54" customHeight="1" thickBot="1">
      <c r="A244" s="29" t="s">
        <v>136</v>
      </c>
      <c r="B244" s="500" t="s">
        <v>173</v>
      </c>
      <c r="C244" s="264">
        <f>C245+C249+C251</f>
        <v>1648.97</v>
      </c>
      <c r="D244" s="141"/>
      <c r="E244" s="141"/>
      <c r="F244" s="269">
        <f>F245+F249+F251</f>
        <v>1648.97</v>
      </c>
      <c r="G244" s="148"/>
      <c r="H244" s="178">
        <f>H245+H249+H251</f>
        <v>0</v>
      </c>
      <c r="I244" s="57"/>
      <c r="J244" s="57"/>
      <c r="K244" s="178">
        <f>K245+K249+K251</f>
        <v>0</v>
      </c>
      <c r="L244" s="203"/>
      <c r="M244" s="391">
        <f>H244/C244</f>
        <v>0</v>
      </c>
      <c r="N244" s="164">
        <f>N245+N249+N251</f>
        <v>0</v>
      </c>
      <c r="O244" s="57"/>
      <c r="P244" s="57"/>
      <c r="Q244" s="178">
        <f>Q245+Q249+Q251</f>
        <v>0</v>
      </c>
      <c r="R244" s="353"/>
      <c r="S244" s="391">
        <f t="shared" si="46"/>
        <v>0</v>
      </c>
      <c r="T244" s="335"/>
      <c r="U244" s="335"/>
    </row>
    <row r="245" spans="1:21" ht="16.5" customHeight="1">
      <c r="A245" s="108" t="s">
        <v>326</v>
      </c>
      <c r="B245" s="259" t="s">
        <v>66</v>
      </c>
      <c r="C245" s="310">
        <f>C246+C247+C248</f>
        <v>880.27</v>
      </c>
      <c r="D245" s="216"/>
      <c r="E245" s="244"/>
      <c r="F245" s="311">
        <f>F246+F247+F248</f>
        <v>880.27</v>
      </c>
      <c r="G245" s="197"/>
      <c r="H245" s="310">
        <f>H246+H247+H248</f>
        <v>0</v>
      </c>
      <c r="I245" s="216"/>
      <c r="J245" s="244"/>
      <c r="K245" s="311">
        <f>K246+K247+K248</f>
        <v>0</v>
      </c>
      <c r="L245" s="246"/>
      <c r="M245" s="396">
        <f>H245/C245</f>
        <v>0</v>
      </c>
      <c r="N245" s="310">
        <f>N246+N247+N248</f>
        <v>0</v>
      </c>
      <c r="O245" s="216"/>
      <c r="P245" s="244"/>
      <c r="Q245" s="311">
        <f>Q246+Q247+Q248</f>
        <v>0</v>
      </c>
      <c r="R245" s="355"/>
      <c r="S245" s="396">
        <f t="shared" si="46"/>
        <v>0</v>
      </c>
      <c r="T245" s="335"/>
      <c r="U245" s="335"/>
    </row>
    <row r="246" spans="1:21" ht="49.5" customHeight="1">
      <c r="A246" s="10" t="s">
        <v>84</v>
      </c>
      <c r="B246" s="308" t="s">
        <v>292</v>
      </c>
      <c r="C246" s="127">
        <f>F246</f>
        <v>23.585</v>
      </c>
      <c r="D246" s="138"/>
      <c r="E246" s="138"/>
      <c r="F246" s="156">
        <v>23.585</v>
      </c>
      <c r="G246" s="63"/>
      <c r="H246" s="127">
        <f>K246</f>
        <v>0</v>
      </c>
      <c r="I246" s="138"/>
      <c r="J246" s="138"/>
      <c r="K246" s="156">
        <v>0</v>
      </c>
      <c r="L246" s="189"/>
      <c r="M246" s="410">
        <f aca="true" t="shared" si="48" ref="M246:M255">H246/C246</f>
        <v>0</v>
      </c>
      <c r="N246" s="127">
        <f>Q246</f>
        <v>0</v>
      </c>
      <c r="O246" s="138"/>
      <c r="P246" s="138"/>
      <c r="Q246" s="156">
        <v>0</v>
      </c>
      <c r="R246" s="351"/>
      <c r="S246" s="410">
        <f t="shared" si="46"/>
        <v>0</v>
      </c>
      <c r="T246" s="335"/>
      <c r="U246" s="335"/>
    </row>
    <row r="247" spans="1:21" ht="35.25" customHeight="1">
      <c r="A247" s="11" t="s">
        <v>63</v>
      </c>
      <c r="B247" s="204" t="s">
        <v>293</v>
      </c>
      <c r="C247" s="154">
        <f>F247</f>
        <v>500</v>
      </c>
      <c r="D247" s="152"/>
      <c r="E247" s="152"/>
      <c r="F247" s="182">
        <v>500</v>
      </c>
      <c r="G247" s="153"/>
      <c r="H247" s="154">
        <f>K247</f>
        <v>0</v>
      </c>
      <c r="I247" s="152"/>
      <c r="J247" s="152"/>
      <c r="K247" s="182">
        <v>0</v>
      </c>
      <c r="L247" s="393"/>
      <c r="M247" s="410">
        <f t="shared" si="48"/>
        <v>0</v>
      </c>
      <c r="N247" s="154">
        <f>Q247</f>
        <v>0</v>
      </c>
      <c r="O247" s="152"/>
      <c r="P247" s="152"/>
      <c r="Q247" s="182">
        <v>0</v>
      </c>
      <c r="R247" s="355"/>
      <c r="S247" s="410">
        <f t="shared" si="46"/>
        <v>0</v>
      </c>
      <c r="T247" s="335"/>
      <c r="U247" s="335"/>
    </row>
    <row r="248" spans="1:21" ht="23.25" customHeight="1">
      <c r="A248" s="11" t="s">
        <v>82</v>
      </c>
      <c r="B248" s="204" t="s">
        <v>294</v>
      </c>
      <c r="C248" s="154">
        <f>F248</f>
        <v>356.685</v>
      </c>
      <c r="D248" s="152"/>
      <c r="E248" s="152"/>
      <c r="F248" s="182">
        <v>356.685</v>
      </c>
      <c r="G248" s="153"/>
      <c r="H248" s="154">
        <f>K248</f>
        <v>0</v>
      </c>
      <c r="I248" s="152"/>
      <c r="J248" s="152"/>
      <c r="K248" s="182">
        <v>0</v>
      </c>
      <c r="L248" s="393"/>
      <c r="M248" s="410">
        <f t="shared" si="48"/>
        <v>0</v>
      </c>
      <c r="N248" s="154">
        <f>Q248</f>
        <v>0</v>
      </c>
      <c r="O248" s="152"/>
      <c r="P248" s="152"/>
      <c r="Q248" s="182">
        <v>0</v>
      </c>
      <c r="R248" s="355"/>
      <c r="S248" s="410">
        <f t="shared" si="46"/>
        <v>0</v>
      </c>
      <c r="T248" s="335"/>
      <c r="U248" s="335"/>
    </row>
    <row r="249" spans="1:21" ht="28.5" customHeight="1">
      <c r="A249" s="108" t="s">
        <v>327</v>
      </c>
      <c r="B249" s="260" t="s">
        <v>174</v>
      </c>
      <c r="C249" s="312">
        <f>C250</f>
        <v>268.7</v>
      </c>
      <c r="D249" s="149"/>
      <c r="E249" s="246"/>
      <c r="F249" s="213">
        <f>F250</f>
        <v>268.7</v>
      </c>
      <c r="G249" s="150"/>
      <c r="H249" s="312">
        <f>H250</f>
        <v>0</v>
      </c>
      <c r="I249" s="149"/>
      <c r="J249" s="246"/>
      <c r="K249" s="213">
        <f>K250</f>
        <v>0</v>
      </c>
      <c r="L249" s="238"/>
      <c r="M249" s="397">
        <f>H249/C249</f>
        <v>0</v>
      </c>
      <c r="N249" s="312">
        <f>N250</f>
        <v>0</v>
      </c>
      <c r="O249" s="149"/>
      <c r="P249" s="246"/>
      <c r="Q249" s="213">
        <f>Q250</f>
        <v>0</v>
      </c>
      <c r="R249" s="355"/>
      <c r="S249" s="398">
        <f>N249/C249</f>
        <v>0</v>
      </c>
      <c r="T249" s="335"/>
      <c r="U249" s="335"/>
    </row>
    <row r="250" spans="1:21" ht="75" customHeight="1">
      <c r="A250" s="11" t="s">
        <v>84</v>
      </c>
      <c r="B250" s="73" t="s">
        <v>229</v>
      </c>
      <c r="C250" s="127">
        <f>F250</f>
        <v>268.7</v>
      </c>
      <c r="D250" s="152"/>
      <c r="E250" s="152"/>
      <c r="F250" s="152">
        <v>268.7</v>
      </c>
      <c r="G250" s="153"/>
      <c r="H250" s="156">
        <f>K250</f>
        <v>0</v>
      </c>
      <c r="I250" s="138"/>
      <c r="J250" s="138"/>
      <c r="K250" s="138">
        <v>0</v>
      </c>
      <c r="L250" s="193"/>
      <c r="M250" s="410">
        <f t="shared" si="48"/>
        <v>0</v>
      </c>
      <c r="N250" s="127">
        <f>Q250</f>
        <v>0</v>
      </c>
      <c r="O250" s="138"/>
      <c r="P250" s="138"/>
      <c r="Q250" s="138">
        <v>0</v>
      </c>
      <c r="R250" s="355"/>
      <c r="S250" s="410">
        <f t="shared" si="46"/>
        <v>0</v>
      </c>
      <c r="T250" s="335"/>
      <c r="U250" s="335"/>
    </row>
    <row r="251" spans="1:21" ht="38.25" customHeight="1">
      <c r="A251" s="452" t="s">
        <v>328</v>
      </c>
      <c r="B251" s="467" t="s">
        <v>115</v>
      </c>
      <c r="C251" s="313">
        <f>C252+C253+C254+C255</f>
        <v>500</v>
      </c>
      <c r="D251" s="149"/>
      <c r="E251" s="246"/>
      <c r="F251" s="313">
        <f>F252+F253+F254+F255</f>
        <v>500</v>
      </c>
      <c r="G251" s="150"/>
      <c r="H251" s="313">
        <f>H252+H253+H254+H255</f>
        <v>0</v>
      </c>
      <c r="I251" s="149"/>
      <c r="J251" s="246"/>
      <c r="K251" s="313">
        <f>K252+K253+K254+K255</f>
        <v>0</v>
      </c>
      <c r="L251" s="238"/>
      <c r="M251" s="397">
        <f>H251/C251</f>
        <v>0</v>
      </c>
      <c r="N251" s="313">
        <f>N252+N253+N254+N255</f>
        <v>0</v>
      </c>
      <c r="O251" s="149"/>
      <c r="P251" s="246"/>
      <c r="Q251" s="313">
        <f>Q252+Q253+Q254+Q255</f>
        <v>0</v>
      </c>
      <c r="R251" s="355"/>
      <c r="S251" s="398">
        <f>N251/C251</f>
        <v>0</v>
      </c>
      <c r="T251" s="335"/>
      <c r="U251" s="335"/>
    </row>
    <row r="252" spans="1:21" ht="27.75" customHeight="1">
      <c r="A252" s="11" t="s">
        <v>84</v>
      </c>
      <c r="B252" s="73" t="s">
        <v>243</v>
      </c>
      <c r="C252" s="154">
        <f aca="true" t="shared" si="49" ref="C252:C266">F252</f>
        <v>82.672</v>
      </c>
      <c r="D252" s="152"/>
      <c r="E252" s="152"/>
      <c r="F252" s="152">
        <v>82.672</v>
      </c>
      <c r="G252" s="153"/>
      <c r="H252" s="156">
        <f aca="true" t="shared" si="50" ref="H252:H258">K252</f>
        <v>0</v>
      </c>
      <c r="I252" s="138"/>
      <c r="J252" s="138"/>
      <c r="K252" s="138">
        <v>0</v>
      </c>
      <c r="L252" s="193"/>
      <c r="M252" s="410">
        <f t="shared" si="48"/>
        <v>0</v>
      </c>
      <c r="N252" s="127">
        <f aca="true" t="shared" si="51" ref="N252:N258">Q252</f>
        <v>0</v>
      </c>
      <c r="O252" s="138"/>
      <c r="P252" s="138"/>
      <c r="Q252" s="138">
        <v>0</v>
      </c>
      <c r="R252" s="355"/>
      <c r="S252" s="410">
        <f t="shared" si="46"/>
        <v>0</v>
      </c>
      <c r="T252" s="335"/>
      <c r="U252" s="335"/>
    </row>
    <row r="253" spans="1:21" ht="24" customHeight="1">
      <c r="A253" s="11" t="s">
        <v>63</v>
      </c>
      <c r="B253" s="73" t="s">
        <v>244</v>
      </c>
      <c r="C253" s="154">
        <f t="shared" si="49"/>
        <v>24.391</v>
      </c>
      <c r="D253" s="152"/>
      <c r="E253" s="152"/>
      <c r="F253" s="152">
        <v>24.391</v>
      </c>
      <c r="G253" s="153"/>
      <c r="H253" s="156">
        <f t="shared" si="50"/>
        <v>0</v>
      </c>
      <c r="I253" s="138"/>
      <c r="J253" s="138"/>
      <c r="K253" s="138">
        <v>0</v>
      </c>
      <c r="L253" s="193"/>
      <c r="M253" s="410">
        <f t="shared" si="48"/>
        <v>0</v>
      </c>
      <c r="N253" s="127">
        <f t="shared" si="51"/>
        <v>0</v>
      </c>
      <c r="O253" s="138"/>
      <c r="P253" s="138"/>
      <c r="Q253" s="138">
        <v>0</v>
      </c>
      <c r="R253" s="355"/>
      <c r="S253" s="410">
        <f t="shared" si="46"/>
        <v>0</v>
      </c>
      <c r="T253" s="335"/>
      <c r="U253" s="335"/>
    </row>
    <row r="254" spans="1:21" ht="26.25" customHeight="1">
      <c r="A254" s="11" t="s">
        <v>82</v>
      </c>
      <c r="B254" s="73" t="s">
        <v>245</v>
      </c>
      <c r="C254" s="154">
        <f t="shared" si="49"/>
        <v>260.464</v>
      </c>
      <c r="D254" s="152"/>
      <c r="E254" s="152"/>
      <c r="F254" s="152">
        <v>260.464</v>
      </c>
      <c r="G254" s="153"/>
      <c r="H254" s="156">
        <f t="shared" si="50"/>
        <v>0</v>
      </c>
      <c r="I254" s="138"/>
      <c r="J254" s="138"/>
      <c r="K254" s="138">
        <v>0</v>
      </c>
      <c r="L254" s="193"/>
      <c r="M254" s="410">
        <f t="shared" si="48"/>
        <v>0</v>
      </c>
      <c r="N254" s="127">
        <f t="shared" si="51"/>
        <v>0</v>
      </c>
      <c r="O254" s="138"/>
      <c r="P254" s="138"/>
      <c r="Q254" s="138">
        <v>0</v>
      </c>
      <c r="R254" s="355"/>
      <c r="S254" s="410">
        <f t="shared" si="46"/>
        <v>0</v>
      </c>
      <c r="T254" s="335"/>
      <c r="U254" s="335"/>
    </row>
    <row r="255" spans="1:21" ht="28.5" customHeight="1" thickBot="1">
      <c r="A255" s="11" t="s">
        <v>73</v>
      </c>
      <c r="B255" s="73" t="s">
        <v>246</v>
      </c>
      <c r="C255" s="154">
        <f t="shared" si="49"/>
        <v>132.473</v>
      </c>
      <c r="D255" s="152"/>
      <c r="E255" s="152"/>
      <c r="F255" s="152">
        <v>132.473</v>
      </c>
      <c r="G255" s="153"/>
      <c r="H255" s="156">
        <f t="shared" si="50"/>
        <v>0</v>
      </c>
      <c r="I255" s="138"/>
      <c r="J255" s="138"/>
      <c r="K255" s="138">
        <v>0</v>
      </c>
      <c r="L255" s="193"/>
      <c r="M255" s="410">
        <f t="shared" si="48"/>
        <v>0</v>
      </c>
      <c r="N255" s="127">
        <f t="shared" si="51"/>
        <v>0</v>
      </c>
      <c r="O255" s="138"/>
      <c r="P255" s="138"/>
      <c r="Q255" s="138">
        <v>0</v>
      </c>
      <c r="R255" s="355"/>
      <c r="S255" s="410">
        <f t="shared" si="46"/>
        <v>0</v>
      </c>
      <c r="T255" s="335"/>
      <c r="U255" s="335"/>
    </row>
    <row r="256" spans="1:21" ht="83.25" customHeight="1" thickBot="1">
      <c r="A256" s="29" t="s">
        <v>142</v>
      </c>
      <c r="B256" s="502" t="s">
        <v>309</v>
      </c>
      <c r="C256" s="264">
        <f t="shared" si="49"/>
        <v>60</v>
      </c>
      <c r="D256" s="141"/>
      <c r="E256" s="141"/>
      <c r="F256" s="141">
        <v>60</v>
      </c>
      <c r="G256" s="248"/>
      <c r="H256" s="264">
        <f t="shared" si="50"/>
        <v>0</v>
      </c>
      <c r="I256" s="141"/>
      <c r="J256" s="141"/>
      <c r="K256" s="141">
        <v>0</v>
      </c>
      <c r="L256" s="140"/>
      <c r="M256" s="391">
        <f aca="true" t="shared" si="52" ref="M256:M267">H256/C256</f>
        <v>0</v>
      </c>
      <c r="N256" s="264">
        <f t="shared" si="51"/>
        <v>0</v>
      </c>
      <c r="O256" s="141"/>
      <c r="P256" s="141"/>
      <c r="Q256" s="141">
        <v>0</v>
      </c>
      <c r="R256" s="353"/>
      <c r="S256" s="391">
        <f aca="true" t="shared" si="53" ref="S256:S266">N256/C256</f>
        <v>0</v>
      </c>
      <c r="T256" s="335"/>
      <c r="U256" s="335"/>
    </row>
    <row r="257" spans="1:21" ht="63" customHeight="1">
      <c r="A257" s="15" t="s">
        <v>84</v>
      </c>
      <c r="B257" s="437" t="s">
        <v>307</v>
      </c>
      <c r="C257" s="301">
        <f t="shared" si="49"/>
        <v>50</v>
      </c>
      <c r="D257" s="302"/>
      <c r="E257" s="438"/>
      <c r="F257" s="302">
        <v>50</v>
      </c>
      <c r="G257" s="434"/>
      <c r="H257" s="301">
        <f t="shared" si="50"/>
        <v>0</v>
      </c>
      <c r="I257" s="302"/>
      <c r="J257" s="302"/>
      <c r="K257" s="302">
        <v>0</v>
      </c>
      <c r="L257" s="386"/>
      <c r="M257" s="407">
        <f t="shared" si="52"/>
        <v>0</v>
      </c>
      <c r="N257" s="301">
        <f t="shared" si="51"/>
        <v>0</v>
      </c>
      <c r="O257" s="302"/>
      <c r="P257" s="302"/>
      <c r="Q257" s="302">
        <v>0</v>
      </c>
      <c r="R257" s="354"/>
      <c r="S257" s="407">
        <f t="shared" si="53"/>
        <v>0</v>
      </c>
      <c r="T257" s="335"/>
      <c r="U257" s="335"/>
    </row>
    <row r="258" spans="1:21" ht="40.5" customHeight="1" thickBot="1">
      <c r="A258" s="450" t="s">
        <v>63</v>
      </c>
      <c r="B258" s="444" t="s">
        <v>308</v>
      </c>
      <c r="C258" s="295">
        <f t="shared" si="49"/>
        <v>10</v>
      </c>
      <c r="D258" s="439"/>
      <c r="E258" s="451"/>
      <c r="F258" s="439">
        <v>10</v>
      </c>
      <c r="G258" s="309"/>
      <c r="H258" s="295">
        <f t="shared" si="50"/>
        <v>0</v>
      </c>
      <c r="I258" s="439"/>
      <c r="J258" s="439"/>
      <c r="K258" s="439">
        <v>0</v>
      </c>
      <c r="L258" s="401"/>
      <c r="M258" s="414">
        <f t="shared" si="52"/>
        <v>0</v>
      </c>
      <c r="N258" s="295">
        <f t="shared" si="51"/>
        <v>0</v>
      </c>
      <c r="O258" s="439"/>
      <c r="P258" s="439"/>
      <c r="Q258" s="439">
        <v>0</v>
      </c>
      <c r="R258" s="363"/>
      <c r="S258" s="414">
        <f t="shared" si="53"/>
        <v>0</v>
      </c>
      <c r="T258" s="335"/>
      <c r="U258" s="335"/>
    </row>
    <row r="259" spans="1:21" ht="90.75" customHeight="1" thickBot="1">
      <c r="A259" s="61" t="s">
        <v>152</v>
      </c>
      <c r="B259" s="510" t="s">
        <v>301</v>
      </c>
      <c r="C259" s="304">
        <f>C260+C261+C262</f>
        <v>65</v>
      </c>
      <c r="D259" s="305"/>
      <c r="E259" s="306"/>
      <c r="F259" s="261">
        <f>F260+F261+F262</f>
        <v>65</v>
      </c>
      <c r="G259" s="309"/>
      <c r="H259" s="304">
        <f>H260+H261+H262</f>
        <v>0</v>
      </c>
      <c r="I259" s="305"/>
      <c r="J259" s="306"/>
      <c r="K259" s="261">
        <f>K260+K261+K262</f>
        <v>0</v>
      </c>
      <c r="L259" s="252"/>
      <c r="M259" s="395">
        <f t="shared" si="52"/>
        <v>0</v>
      </c>
      <c r="N259" s="304">
        <f>N260+N261+N262</f>
        <v>0</v>
      </c>
      <c r="O259" s="305"/>
      <c r="P259" s="306"/>
      <c r="Q259" s="261">
        <f>Q260+Q261+Q262</f>
        <v>0</v>
      </c>
      <c r="R259" s="363"/>
      <c r="S259" s="395">
        <f t="shared" si="53"/>
        <v>0</v>
      </c>
      <c r="T259" s="335"/>
      <c r="U259" s="335"/>
    </row>
    <row r="260" spans="1:21" ht="27.75" customHeight="1">
      <c r="A260" s="436" t="s">
        <v>84</v>
      </c>
      <c r="B260" s="437" t="s">
        <v>295</v>
      </c>
      <c r="C260" s="301">
        <f t="shared" si="49"/>
        <v>15</v>
      </c>
      <c r="D260" s="438"/>
      <c r="E260" s="438"/>
      <c r="F260" s="302">
        <v>15</v>
      </c>
      <c r="G260" s="434"/>
      <c r="H260" s="301">
        <f>K260</f>
        <v>0</v>
      </c>
      <c r="I260" s="302"/>
      <c r="J260" s="302"/>
      <c r="K260" s="302">
        <v>0</v>
      </c>
      <c r="L260" s="386"/>
      <c r="M260" s="407">
        <f t="shared" si="52"/>
        <v>0</v>
      </c>
      <c r="N260" s="301">
        <f>Q260</f>
        <v>0</v>
      </c>
      <c r="O260" s="302"/>
      <c r="P260" s="302"/>
      <c r="Q260" s="302">
        <v>0</v>
      </c>
      <c r="R260" s="441"/>
      <c r="S260" s="407">
        <f t="shared" si="53"/>
        <v>0</v>
      </c>
      <c r="T260" s="335"/>
      <c r="U260" s="335"/>
    </row>
    <row r="261" spans="1:21" ht="36" customHeight="1">
      <c r="A261" s="442" t="s">
        <v>63</v>
      </c>
      <c r="B261" s="443" t="s">
        <v>296</v>
      </c>
      <c r="C261" s="158">
        <f t="shared" si="49"/>
        <v>20</v>
      </c>
      <c r="D261" s="435"/>
      <c r="E261" s="435"/>
      <c r="F261" s="159">
        <v>20</v>
      </c>
      <c r="G261" s="422"/>
      <c r="H261" s="158">
        <f>K261</f>
        <v>0</v>
      </c>
      <c r="I261" s="159"/>
      <c r="J261" s="159"/>
      <c r="K261" s="159">
        <v>0</v>
      </c>
      <c r="L261" s="193"/>
      <c r="M261" s="410">
        <f t="shared" si="52"/>
        <v>0</v>
      </c>
      <c r="N261" s="158">
        <f>Q261</f>
        <v>0</v>
      </c>
      <c r="O261" s="159"/>
      <c r="P261" s="159"/>
      <c r="Q261" s="159">
        <v>0</v>
      </c>
      <c r="R261" s="433"/>
      <c r="S261" s="410">
        <f t="shared" si="53"/>
        <v>0</v>
      </c>
      <c r="T261" s="335"/>
      <c r="U261" s="335"/>
    </row>
    <row r="262" spans="1:21" ht="24" customHeight="1" thickBot="1">
      <c r="A262" s="459" t="s">
        <v>82</v>
      </c>
      <c r="B262" s="460" t="s">
        <v>297</v>
      </c>
      <c r="C262" s="453">
        <f t="shared" si="49"/>
        <v>30</v>
      </c>
      <c r="D262" s="461"/>
      <c r="E262" s="461"/>
      <c r="F262" s="454">
        <v>30</v>
      </c>
      <c r="G262" s="462"/>
      <c r="H262" s="265">
        <f>K262</f>
        <v>0</v>
      </c>
      <c r="I262" s="454"/>
      <c r="J262" s="454"/>
      <c r="K262" s="454">
        <v>0</v>
      </c>
      <c r="L262" s="267"/>
      <c r="M262" s="455">
        <f t="shared" si="52"/>
        <v>0</v>
      </c>
      <c r="N262" s="265">
        <f>Q262</f>
        <v>0</v>
      </c>
      <c r="O262" s="454"/>
      <c r="P262" s="454"/>
      <c r="Q262" s="454">
        <v>0</v>
      </c>
      <c r="R262" s="463"/>
      <c r="S262" s="455">
        <f t="shared" si="53"/>
        <v>0</v>
      </c>
      <c r="T262" s="335"/>
      <c r="U262" s="335"/>
    </row>
    <row r="263" spans="1:21" ht="84" customHeight="1" thickBot="1">
      <c r="A263" s="28" t="s">
        <v>39</v>
      </c>
      <c r="B263" s="511" t="s">
        <v>339</v>
      </c>
      <c r="C263" s="466">
        <f>C264+C265+C266</f>
        <v>100</v>
      </c>
      <c r="D263" s="263"/>
      <c r="E263" s="263"/>
      <c r="F263" s="261">
        <f>F264+F265+F266</f>
        <v>100</v>
      </c>
      <c r="G263" s="248"/>
      <c r="H263" s="466">
        <f>H264+H265+H266</f>
        <v>0</v>
      </c>
      <c r="I263" s="263"/>
      <c r="J263" s="263"/>
      <c r="K263" s="261">
        <f>K264+K265+K266</f>
        <v>0</v>
      </c>
      <c r="L263" s="464"/>
      <c r="M263" s="391">
        <f t="shared" si="52"/>
        <v>0</v>
      </c>
      <c r="N263" s="466">
        <f>N264+N265+N266</f>
        <v>0</v>
      </c>
      <c r="O263" s="263"/>
      <c r="P263" s="263"/>
      <c r="Q263" s="261">
        <f>Q264+Q265+Q266</f>
        <v>0</v>
      </c>
      <c r="R263" s="465"/>
      <c r="S263" s="391">
        <f t="shared" si="53"/>
        <v>0</v>
      </c>
      <c r="T263" s="335"/>
      <c r="U263" s="335"/>
    </row>
    <row r="264" spans="1:21" ht="61.5" customHeight="1">
      <c r="A264" s="456" t="s">
        <v>84</v>
      </c>
      <c r="B264" s="457" t="s">
        <v>312</v>
      </c>
      <c r="C264" s="423">
        <f t="shared" si="49"/>
        <v>30</v>
      </c>
      <c r="D264" s="440"/>
      <c r="E264" s="440"/>
      <c r="F264" s="157">
        <v>30</v>
      </c>
      <c r="G264" s="458"/>
      <c r="H264" s="423">
        <f>K264</f>
        <v>0</v>
      </c>
      <c r="I264" s="157"/>
      <c r="J264" s="157"/>
      <c r="K264" s="157">
        <v>0</v>
      </c>
      <c r="L264" s="191"/>
      <c r="M264" s="409">
        <f t="shared" si="52"/>
        <v>0</v>
      </c>
      <c r="N264" s="423">
        <f>Q264</f>
        <v>0</v>
      </c>
      <c r="O264" s="157"/>
      <c r="P264" s="157"/>
      <c r="Q264" s="157">
        <v>0</v>
      </c>
      <c r="R264" s="446"/>
      <c r="S264" s="409">
        <f t="shared" si="53"/>
        <v>0</v>
      </c>
      <c r="T264" s="335"/>
      <c r="U264" s="335"/>
    </row>
    <row r="265" spans="1:21" ht="51" customHeight="1">
      <c r="A265" s="442" t="s">
        <v>63</v>
      </c>
      <c r="B265" s="443" t="s">
        <v>313</v>
      </c>
      <c r="C265" s="158">
        <f t="shared" si="49"/>
        <v>30</v>
      </c>
      <c r="D265" s="435"/>
      <c r="E265" s="435"/>
      <c r="F265" s="159">
        <v>30</v>
      </c>
      <c r="G265" s="422"/>
      <c r="H265" s="158">
        <f>K265</f>
        <v>0</v>
      </c>
      <c r="I265" s="159"/>
      <c r="J265" s="159"/>
      <c r="K265" s="159">
        <v>0</v>
      </c>
      <c r="L265" s="193"/>
      <c r="M265" s="410">
        <f t="shared" si="52"/>
        <v>0</v>
      </c>
      <c r="N265" s="158">
        <f>Q265</f>
        <v>0</v>
      </c>
      <c r="O265" s="159"/>
      <c r="P265" s="159"/>
      <c r="Q265" s="159">
        <v>0</v>
      </c>
      <c r="R265" s="433"/>
      <c r="S265" s="410">
        <f t="shared" si="53"/>
        <v>0</v>
      </c>
      <c r="T265" s="335"/>
      <c r="U265" s="335"/>
    </row>
    <row r="266" spans="1:21" ht="58.5" customHeight="1" thickBot="1">
      <c r="A266" s="445" t="s">
        <v>82</v>
      </c>
      <c r="B266" s="460" t="s">
        <v>314</v>
      </c>
      <c r="C266" s="429">
        <f t="shared" si="49"/>
        <v>40</v>
      </c>
      <c r="D266" s="461"/>
      <c r="E266" s="461"/>
      <c r="F266" s="454">
        <v>40</v>
      </c>
      <c r="G266" s="462"/>
      <c r="H266" s="429">
        <f>K266</f>
        <v>0</v>
      </c>
      <c r="I266" s="449"/>
      <c r="J266" s="449"/>
      <c r="K266" s="449">
        <v>0</v>
      </c>
      <c r="L266" s="387"/>
      <c r="M266" s="468">
        <f t="shared" si="52"/>
        <v>0</v>
      </c>
      <c r="N266" s="429">
        <f>Q266</f>
        <v>0</v>
      </c>
      <c r="O266" s="449"/>
      <c r="P266" s="449"/>
      <c r="Q266" s="449">
        <v>0</v>
      </c>
      <c r="R266" s="469"/>
      <c r="S266" s="468">
        <f t="shared" si="53"/>
        <v>0</v>
      </c>
      <c r="T266" s="335"/>
      <c r="U266" s="335"/>
    </row>
    <row r="267" spans="1:21" ht="93.75" customHeight="1" thickBot="1">
      <c r="A267" s="28" t="s">
        <v>329</v>
      </c>
      <c r="B267" s="503" t="s">
        <v>340</v>
      </c>
      <c r="C267" s="466">
        <f>C268+C269+C270</f>
        <v>200</v>
      </c>
      <c r="D267" s="263"/>
      <c r="E267" s="263"/>
      <c r="F267" s="279">
        <f>F268+F269+F270</f>
        <v>200</v>
      </c>
      <c r="G267" s="148"/>
      <c r="H267" s="466">
        <f>H268+H269+H270</f>
        <v>0</v>
      </c>
      <c r="I267" s="263"/>
      <c r="J267" s="263"/>
      <c r="K267" s="279">
        <f>K268+K269+K270</f>
        <v>0</v>
      </c>
      <c r="L267" s="202"/>
      <c r="M267" s="391">
        <f t="shared" si="52"/>
        <v>0</v>
      </c>
      <c r="N267" s="466">
        <f>N268+N269+N270</f>
        <v>0</v>
      </c>
      <c r="O267" s="263"/>
      <c r="P267" s="263"/>
      <c r="Q267" s="261">
        <f>Q268+Q269+Q270</f>
        <v>0</v>
      </c>
      <c r="R267" s="465"/>
      <c r="S267" s="391">
        <f>N267/C267</f>
        <v>0</v>
      </c>
      <c r="T267" s="335"/>
      <c r="U267" s="335"/>
    </row>
    <row r="268" spans="1:21" ht="63.75" customHeight="1">
      <c r="A268" s="470" t="s">
        <v>84</v>
      </c>
      <c r="B268" s="437" t="s">
        <v>330</v>
      </c>
      <c r="C268" s="471">
        <f>F268</f>
        <v>150</v>
      </c>
      <c r="D268" s="472"/>
      <c r="E268" s="472"/>
      <c r="F268" s="302">
        <v>150</v>
      </c>
      <c r="G268" s="434"/>
      <c r="H268" s="158">
        <f>K268</f>
        <v>0</v>
      </c>
      <c r="I268" s="159"/>
      <c r="J268" s="159"/>
      <c r="K268" s="159">
        <v>0</v>
      </c>
      <c r="L268" s="193"/>
      <c r="M268" s="410">
        <f>H268/C268</f>
        <v>0</v>
      </c>
      <c r="N268" s="158">
        <f>Q268</f>
        <v>0</v>
      </c>
      <c r="O268" s="159"/>
      <c r="P268" s="159"/>
      <c r="Q268" s="159">
        <v>0</v>
      </c>
      <c r="R268" s="433"/>
      <c r="S268" s="410">
        <f>N268/C268</f>
        <v>0</v>
      </c>
      <c r="T268" s="335"/>
      <c r="U268" s="335"/>
    </row>
    <row r="269" spans="1:21" ht="63.75" customHeight="1">
      <c r="A269" s="442" t="s">
        <v>63</v>
      </c>
      <c r="B269" s="443" t="s">
        <v>331</v>
      </c>
      <c r="C269" s="473">
        <f>F269</f>
        <v>25</v>
      </c>
      <c r="D269" s="435"/>
      <c r="E269" s="435"/>
      <c r="F269" s="159">
        <v>25</v>
      </c>
      <c r="G269" s="422"/>
      <c r="H269" s="158">
        <f>K269</f>
        <v>0</v>
      </c>
      <c r="I269" s="159"/>
      <c r="J269" s="159"/>
      <c r="K269" s="159">
        <v>0</v>
      </c>
      <c r="L269" s="193"/>
      <c r="M269" s="410">
        <f>H269/C269</f>
        <v>0</v>
      </c>
      <c r="N269" s="158">
        <f>Q269</f>
        <v>0</v>
      </c>
      <c r="O269" s="159"/>
      <c r="P269" s="159"/>
      <c r="Q269" s="159">
        <v>0</v>
      </c>
      <c r="R269" s="433"/>
      <c r="S269" s="410">
        <f>N269/C269</f>
        <v>0</v>
      </c>
      <c r="T269" s="335"/>
      <c r="U269" s="335"/>
    </row>
    <row r="270" spans="1:21" ht="63.75" customHeight="1" thickBot="1">
      <c r="A270" s="445" t="s">
        <v>82</v>
      </c>
      <c r="B270" s="460" t="s">
        <v>332</v>
      </c>
      <c r="C270" s="453">
        <f>F270</f>
        <v>25</v>
      </c>
      <c r="D270" s="461"/>
      <c r="E270" s="461"/>
      <c r="F270" s="454">
        <v>25</v>
      </c>
      <c r="G270" s="462"/>
      <c r="H270" s="429">
        <f>K270</f>
        <v>0</v>
      </c>
      <c r="I270" s="449"/>
      <c r="J270" s="449"/>
      <c r="K270" s="449">
        <v>0</v>
      </c>
      <c r="L270" s="387"/>
      <c r="M270" s="468">
        <f>H270/C270</f>
        <v>0</v>
      </c>
      <c r="N270" s="429">
        <f>Q270</f>
        <v>0</v>
      </c>
      <c r="O270" s="449"/>
      <c r="P270" s="449"/>
      <c r="Q270" s="449">
        <v>0</v>
      </c>
      <c r="R270" s="469"/>
      <c r="S270" s="468">
        <f>N270/C270</f>
        <v>0</v>
      </c>
      <c r="T270" s="335"/>
      <c r="U270" s="335"/>
    </row>
    <row r="271" spans="1:21" ht="20.25" customHeight="1" thickBot="1">
      <c r="A271" s="528"/>
      <c r="B271" s="121" t="s">
        <v>88</v>
      </c>
      <c r="C271" s="262">
        <f>C8+C51+C53+C64+C79+C90+C96+C104+C111+C113+C116+C151+C153+C160+C164+C187+C207+C214+C216+C219+C221+C226+C230+C232+C237+C239+C244+C256+C259+C263+C267</f>
        <v>283661.05471999996</v>
      </c>
      <c r="D271" s="263">
        <f>D8+D51+D53+D64+D79+D90+D96+D104+D111+D113+D116+D151+D153+D160+D164+D187+D207+D214+D216+D219+D221+D226+D230+D232+D237+D239+D244+D256+D259+D263+D267</f>
        <v>0</v>
      </c>
      <c r="E271" s="263">
        <f>E8+E51+E53+E64+E79+E90+E96+E104+E111+E113+E116+E151+E153+E160+E164+E187+E207+E214+E216+E219+E221+E226+E230+E232+E237+E239+E244+E256+E259+E263+E267</f>
        <v>4231.018</v>
      </c>
      <c r="F271" s="141">
        <f>F8+F51+F53+F64+F79+F90+F96+F104+F111+F113+F116+F151+F153+F160+F164+F187+F207+F214+F216+F219+F221+F226+F230+F232+F237+F239+F244+F256+F259+F263+F267</f>
        <v>279430.03672</v>
      </c>
      <c r="G271" s="58"/>
      <c r="H271" s="141">
        <f>H8+H51+H53+H64+H79+H90+H96+H104+H111+H113+H116+H151+H153+H160+H164+H187+H207+H214+H216+H219+H221+H226+H230+H232+H237+H239+H244+H256+H259+H263+H267</f>
        <v>22528.668999999994</v>
      </c>
      <c r="I271" s="141">
        <f>I8+I51+I53+I64+I79+I90+I96+I104+I111+I113+I116+I151+I153+I160+I164+I187+I207+I214+I216+I219+I221+I226+I230+I232+I237+I239+I244+I256+I259+I263+I267</f>
        <v>0</v>
      </c>
      <c r="J271" s="141">
        <f>J8+J51+J53+J64+J79+J90+J96+J104+J111+J113+J116+J151+J153+J160+J164+J187+J207+J214+J216+J219+J221+J226+J230+J232+J237+J239+J244+J256+J259+J263+J267</f>
        <v>0</v>
      </c>
      <c r="K271" s="141">
        <f>K8+K51+K53+K64+K79+K90+K96+K104+K111+K113+K116+K151+K153+K160+K164+K187+K207+K214+K216+K219+K221+K226+K230+K232+K237+K239+K244+K256+K259+K263+K267</f>
        <v>22528.668999999994</v>
      </c>
      <c r="L271" s="314"/>
      <c r="M271" s="391">
        <f>H271/C271</f>
        <v>0.07942108592326114</v>
      </c>
      <c r="N271" s="141">
        <f>N8+N51+N53+N64+N79+N90+N96+N104+N111+N113+N116+N151+N153+N160+N164+N187+N207+N214+N216+N219+N221+N226+N230+N232+N237+N239+N244+N256+N259+N263+N267</f>
        <v>10866.039999999999</v>
      </c>
      <c r="O271" s="141">
        <f>O8+O51+O53+O64+O79+O90+O96+O104+O111+O113+O116+O151+O153+O160+O164+O187+O207+O214+O216+O219+O221+O226+O230+O232+O237+O239+O244+O256+O259+O263+O267</f>
        <v>0</v>
      </c>
      <c r="P271" s="141">
        <f>P8+P51+P53+P64+P79+P90+P96+P104+P111+P113+P116+P151+P153+P160+P164+P187+P207+P214+P216+P219+P221+P226+P230+P232+P237+P239+P244+P256+P259+P263+P267</f>
        <v>0</v>
      </c>
      <c r="Q271" s="141">
        <f>Q8+Q51+Q53+Q64+Q79+Q90+Q96+Q104+Q111+Q113+Q116+Q151+Q153+Q160+Q164+Q187+Q207+Q214+Q216+Q219+Q221+Q226+Q230+Q232+Q237+Q239+Q244+Q256+Q259+Q263+Q267</f>
        <v>10866.039999999999</v>
      </c>
      <c r="R271" s="141">
        <f>R8+R51+R53+R64+R79+R90+R96+R104+R111+R113+R116+R151+R153+R160+R164+R187+R207+R214+R216+R219+R221+R226+R230+R232+R237+R239+R244+R256+R259+R263</f>
        <v>0</v>
      </c>
      <c r="S271" s="391">
        <f>N271/C271</f>
        <v>0.03830642176355792</v>
      </c>
      <c r="T271" s="322"/>
      <c r="U271" s="322"/>
    </row>
    <row r="272" spans="1:21" ht="30.75" customHeight="1" thickBot="1">
      <c r="A272" s="529"/>
      <c r="B272" s="487" t="s">
        <v>341</v>
      </c>
      <c r="C272" s="488">
        <f>E272</f>
        <v>848.318</v>
      </c>
      <c r="D272" s="489"/>
      <c r="E272" s="490">
        <f>E93</f>
        <v>848.318</v>
      </c>
      <c r="F272" s="491"/>
      <c r="G272" s="492"/>
      <c r="H272" s="488">
        <f>J272</f>
        <v>0</v>
      </c>
      <c r="I272" s="489"/>
      <c r="J272" s="490">
        <f>J93</f>
        <v>0</v>
      </c>
      <c r="K272" s="493"/>
      <c r="L272" s="494"/>
      <c r="M272" s="492"/>
      <c r="N272" s="488">
        <f>P272</f>
        <v>0</v>
      </c>
      <c r="O272" s="489"/>
      <c r="P272" s="490">
        <f>P93</f>
        <v>0</v>
      </c>
      <c r="Q272" s="493"/>
      <c r="R272" s="494"/>
      <c r="S272" s="492"/>
      <c r="T272" s="5"/>
      <c r="U272" s="5"/>
    </row>
    <row r="273" spans="1:21" ht="30.75" customHeight="1">
      <c r="A273" s="480"/>
      <c r="B273" s="481"/>
      <c r="C273" s="482"/>
      <c r="D273" s="483"/>
      <c r="E273" s="482"/>
      <c r="F273" s="484"/>
      <c r="G273" s="5"/>
      <c r="H273" s="482"/>
      <c r="I273" s="483"/>
      <c r="J273" s="482"/>
      <c r="K273" s="5"/>
      <c r="L273" s="5"/>
      <c r="M273" s="5"/>
      <c r="N273" s="482"/>
      <c r="O273" s="483"/>
      <c r="P273" s="482"/>
      <c r="Q273" s="5"/>
      <c r="R273" s="5"/>
      <c r="S273" s="5"/>
      <c r="T273" s="5"/>
      <c r="U273" s="5"/>
    </row>
    <row r="274" spans="1:21" ht="42.75" customHeight="1">
      <c r="A274" s="6"/>
      <c r="B274" s="544" t="s">
        <v>130</v>
      </c>
      <c r="C274" s="544"/>
      <c r="D274" s="13"/>
      <c r="E274" s="13"/>
      <c r="F274" s="7"/>
      <c r="G274" s="6"/>
      <c r="H274" s="6"/>
      <c r="I274" s="6"/>
      <c r="J274" s="6"/>
      <c r="K274" s="6"/>
      <c r="L274" s="16"/>
      <c r="M274" s="16"/>
      <c r="N274" s="6"/>
      <c r="O274" s="403"/>
      <c r="P274" s="404" t="s">
        <v>131</v>
      </c>
      <c r="Q274" s="403"/>
      <c r="R274" s="1"/>
      <c r="S274" s="1"/>
      <c r="T274" s="1"/>
      <c r="U274" s="1"/>
    </row>
    <row r="275" spans="1:21" ht="46.5" customHeight="1">
      <c r="A275" s="8"/>
      <c r="B275" s="16" t="s">
        <v>67</v>
      </c>
      <c r="C275" s="38"/>
      <c r="D275" s="6"/>
      <c r="E275" s="7"/>
      <c r="F275" s="14"/>
      <c r="G275" s="14"/>
      <c r="H275" s="14"/>
      <c r="I275" s="14"/>
      <c r="J275" s="6"/>
      <c r="K275" s="14"/>
      <c r="L275" s="14"/>
      <c r="M275" s="14"/>
      <c r="N275" s="14"/>
      <c r="O275" s="14"/>
      <c r="P275" s="2"/>
      <c r="Q275" s="1"/>
      <c r="R275" s="1"/>
      <c r="S275" s="1"/>
      <c r="T275" s="1"/>
      <c r="U275" s="1"/>
    </row>
    <row r="276" spans="1:21" ht="22.5" customHeight="1" hidden="1">
      <c r="A276" s="8"/>
      <c r="B276" s="6"/>
      <c r="C276" s="38"/>
      <c r="D276" s="6"/>
      <c r="E276" s="7"/>
      <c r="F276" s="14"/>
      <c r="G276" s="14"/>
      <c r="H276" s="14"/>
      <c r="I276" s="14"/>
      <c r="J276" s="16"/>
      <c r="K276" s="14"/>
      <c r="L276" s="14"/>
      <c r="M276" s="14"/>
      <c r="N276" s="14"/>
      <c r="O276" s="14"/>
      <c r="P276" s="2"/>
      <c r="Q276" s="1"/>
      <c r="R276" s="1"/>
      <c r="S276" s="1"/>
      <c r="T276" s="1"/>
      <c r="U276" s="1"/>
    </row>
    <row r="277" spans="1:21" ht="26.25" customHeight="1">
      <c r="A277" s="8"/>
      <c r="B277" s="542" t="s">
        <v>55</v>
      </c>
      <c r="C277" s="542"/>
      <c r="D277" s="70"/>
      <c r="E277" s="70"/>
      <c r="F277" s="14"/>
      <c r="G277" s="14"/>
      <c r="H277" s="14"/>
      <c r="I277" s="14"/>
      <c r="J277" s="6"/>
      <c r="K277" s="14"/>
      <c r="L277" s="14"/>
      <c r="M277" s="14"/>
      <c r="N277" s="14"/>
      <c r="O277" s="543" t="s">
        <v>129</v>
      </c>
      <c r="P277" s="543"/>
      <c r="Q277" s="543"/>
      <c r="R277" s="1"/>
      <c r="S277" s="1"/>
      <c r="T277" s="1"/>
      <c r="U277" s="1"/>
    </row>
    <row r="278" spans="1:21" ht="40.5" customHeight="1">
      <c r="A278" s="6"/>
      <c r="B278" s="65"/>
      <c r="C278" s="65"/>
      <c r="D278" s="65"/>
      <c r="E278" s="65"/>
      <c r="F278" s="6"/>
      <c r="G278" s="6"/>
      <c r="H278" s="6"/>
      <c r="I278" s="6"/>
      <c r="J278" s="1"/>
      <c r="K278" s="1"/>
      <c r="L278" s="66"/>
      <c r="M278" s="66"/>
      <c r="N278" s="1"/>
      <c r="O278" s="1"/>
      <c r="P278" s="2"/>
      <c r="Q278" s="1"/>
      <c r="R278" s="1"/>
      <c r="S278" s="1"/>
      <c r="T278" s="1"/>
      <c r="U278" s="1"/>
    </row>
    <row r="279" spans="1:21" ht="49.5" customHeight="1">
      <c r="A279" s="6"/>
      <c r="B279" s="65"/>
      <c r="C279" s="65"/>
      <c r="D279" s="65"/>
      <c r="E279" s="65"/>
      <c r="F279" s="6"/>
      <c r="G279" s="6"/>
      <c r="H279" s="6"/>
      <c r="I279" s="6"/>
      <c r="J279" s="1"/>
      <c r="K279" s="1"/>
      <c r="L279" s="1"/>
      <c r="M279" s="1"/>
      <c r="N279" s="1"/>
      <c r="O279" s="1"/>
      <c r="P279" s="2"/>
      <c r="Q279" s="1"/>
      <c r="R279" s="1"/>
      <c r="S279" s="1"/>
      <c r="T279" s="1"/>
      <c r="U279" s="1"/>
    </row>
    <row r="280" spans="1:21" ht="26.25" customHeight="1">
      <c r="A280" s="542"/>
      <c r="B280" s="542"/>
      <c r="C280" s="39"/>
      <c r="D280" s="8"/>
      <c r="E280" s="9"/>
      <c r="F280" s="543"/>
      <c r="G280" s="543"/>
      <c r="H280" s="543"/>
      <c r="I280" s="543"/>
      <c r="J280" s="1"/>
      <c r="K280" s="1"/>
      <c r="L280" s="1"/>
      <c r="M280" s="1"/>
      <c r="N280" s="1"/>
      <c r="O280" s="1"/>
      <c r="P280" s="2"/>
      <c r="Q280" s="1"/>
      <c r="R280" s="1"/>
      <c r="S280" s="1"/>
      <c r="T280" s="1"/>
      <c r="U280" s="1"/>
    </row>
    <row r="281" spans="3:21" ht="27.75" customHeight="1">
      <c r="C281" s="3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3:21" ht="36.75" customHeight="1">
      <c r="C282" s="3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3:21" ht="36.75" customHeight="1">
      <c r="C283" s="3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3:21" ht="36.75" customHeight="1">
      <c r="C284" s="3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3:21" ht="36.75" customHeight="1">
      <c r="C285" s="3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3:21" ht="36.75" customHeight="1">
      <c r="C286" s="3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4:21" ht="36.7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4:21" ht="36.7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4:21" ht="36.75" customHeight="1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4:21" ht="36.75" customHeight="1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4:21" ht="36.7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4:21" ht="36.75" customHeight="1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4:21" ht="36.75" customHeight="1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4:21" ht="36.75" customHeight="1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4:21" ht="36.75" customHeight="1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4:21" ht="36.75" customHeight="1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4:21" ht="36.75" customHeight="1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4:21" ht="36.75" customHeight="1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4:21" ht="36.75" customHeight="1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4:21" ht="63" customHeight="1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4:21" ht="63" customHeight="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4:21" ht="63" customHeight="1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4:21" ht="63" customHeight="1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4:21" ht="63" customHeight="1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4:21" ht="63" customHeight="1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4:21" ht="63" customHeight="1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4:21" ht="63" customHeight="1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4:21" ht="63" customHeight="1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4:21" ht="59.25" customHeight="1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4:21" ht="44.25" customHeight="1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4:21" ht="42" customHeight="1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4:21" ht="58.5" customHeight="1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4:21" ht="67.5" customHeight="1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4:21" ht="81.75" customHeight="1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4:21" ht="87.75" customHeight="1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4:21" ht="51.75" customHeight="1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4:21" ht="48" customHeight="1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4:21" ht="47.25" customHeight="1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4:21" ht="84.75" customHeight="1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4:21" ht="57" customHeight="1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4:21" ht="35.25" customHeight="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4:21" ht="47.25" customHeight="1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4:21" ht="56.25" customHeight="1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4:21" ht="24" customHeight="1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4:21" ht="48" customHeight="1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4:21" ht="36.75" customHeight="1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4:21" ht="18.75" customHeight="1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4:21" ht="34.5" customHeight="1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4:21" ht="60.75" customHeight="1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4:21" ht="23.25" customHeight="1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4:21" ht="45" customHeight="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4:21" ht="35.25" customHeight="1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4:21" ht="35.25" customHeight="1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4:21" ht="33" customHeight="1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4:21" ht="72.75" customHeight="1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4:21" ht="14.25" customHeight="1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ht="36.75" customHeight="1"/>
    <row r="338" ht="36" customHeight="1"/>
    <row r="339" ht="22.5" customHeight="1"/>
    <row r="340" ht="13.5" customHeight="1"/>
    <row r="341" ht="24.75" customHeight="1"/>
    <row r="342" ht="36.75" customHeight="1"/>
    <row r="343" ht="11.25" customHeight="1"/>
    <row r="344" ht="35.25" customHeight="1"/>
    <row r="345" ht="34.5" customHeight="1"/>
    <row r="347" ht="22.5" customHeight="1"/>
    <row r="349" ht="12.75" customHeight="1"/>
    <row r="350" ht="24" customHeight="1"/>
    <row r="351" ht="36.75" customHeight="1"/>
    <row r="352" ht="23.25" customHeight="1"/>
    <row r="355" ht="34.5" customHeight="1"/>
    <row r="356" ht="24" customHeight="1"/>
    <row r="357" ht="33.75" customHeight="1"/>
    <row r="358" ht="13.5" customHeight="1"/>
    <row r="359" ht="22.5" customHeight="1"/>
    <row r="360" ht="23.25" customHeight="1"/>
    <row r="361" ht="45.75" customHeight="1"/>
    <row r="362" ht="21" customHeight="1"/>
    <row r="363" ht="15" customHeight="1"/>
    <row r="364" ht="12.75" customHeight="1"/>
    <row r="365" ht="12" customHeight="1"/>
    <row r="366" ht="12" customHeight="1"/>
    <row r="367" ht="13.5" customHeight="1"/>
    <row r="368" ht="13.5" customHeight="1"/>
    <row r="369" ht="12.75" customHeight="1"/>
    <row r="370" ht="12.75" customHeight="1"/>
    <row r="371" ht="12" customHeight="1"/>
    <row r="372" ht="12.75" customHeight="1"/>
    <row r="373" ht="13.5" customHeight="1"/>
    <row r="374" ht="12" customHeight="1"/>
    <row r="375" ht="21.75" customHeight="1"/>
    <row r="376" ht="13.5" customHeight="1"/>
    <row r="377" ht="21.75" customHeight="1"/>
    <row r="378" ht="11.25" customHeight="1"/>
    <row r="379" ht="11.25" customHeight="1"/>
    <row r="380" ht="11.25" customHeight="1"/>
    <row r="381" ht="21" customHeight="1"/>
    <row r="382" ht="22.5" customHeight="1"/>
    <row r="383" ht="22.5" customHeight="1"/>
    <row r="384" ht="13.5" customHeight="1"/>
    <row r="385" ht="23.25" customHeight="1"/>
    <row r="386" ht="22.5" customHeight="1"/>
    <row r="387" ht="12" customHeight="1"/>
    <row r="388" ht="12" customHeight="1"/>
    <row r="389" ht="12.75" customHeight="1"/>
    <row r="391" ht="12" customHeight="1"/>
    <row r="392" ht="13.5" customHeight="1"/>
    <row r="393" ht="11.25" customHeight="1"/>
    <row r="394" ht="13.5" customHeight="1"/>
    <row r="395" ht="9.75" customHeight="1"/>
    <row r="396" ht="21.75" customHeight="1"/>
    <row r="397" ht="21.75" customHeight="1"/>
    <row r="398" ht="21" customHeight="1"/>
    <row r="399" ht="21" customHeight="1"/>
    <row r="400" ht="20.25" customHeight="1"/>
    <row r="401" ht="16.5" customHeight="1"/>
    <row r="402" ht="36" customHeight="1"/>
    <row r="403" ht="22.5" customHeight="1"/>
    <row r="404" ht="25.5" customHeight="1"/>
    <row r="405" ht="37.5" customHeight="1"/>
    <row r="406" ht="38.25" customHeight="1"/>
    <row r="407" ht="15" customHeight="1"/>
    <row r="408" ht="23.25" customHeight="1"/>
    <row r="409" ht="61.5" customHeight="1"/>
    <row r="410" ht="38.25" customHeight="1"/>
    <row r="411" ht="51" customHeight="1"/>
    <row r="412" ht="14.25" customHeight="1"/>
    <row r="413" ht="15" customHeight="1"/>
    <row r="414" ht="25.5" customHeight="1"/>
    <row r="415" ht="33" customHeight="1"/>
    <row r="416" ht="32.25" customHeight="1"/>
    <row r="417" ht="24.75" customHeight="1"/>
    <row r="418" ht="21" customHeight="1"/>
    <row r="419" ht="15" customHeight="1"/>
    <row r="420" ht="62.25" customHeight="1"/>
    <row r="421" ht="15.75" customHeight="1"/>
    <row r="422" ht="75" customHeight="1"/>
    <row r="423" ht="14.25" customHeight="1"/>
    <row r="424" ht="63.75" customHeight="1"/>
    <row r="425" ht="14.25" customHeight="1"/>
    <row r="426" ht="50.25" customHeight="1"/>
    <row r="427" ht="12.75" customHeight="1"/>
    <row r="428" ht="12" customHeight="1"/>
    <row r="429" ht="34.5" customHeight="1"/>
    <row r="430" ht="21.75" customHeight="1"/>
    <row r="431" ht="22.5" customHeight="1"/>
    <row r="432" ht="13.5" customHeight="1"/>
    <row r="433" ht="13.5" customHeight="1"/>
    <row r="434" ht="36.75" customHeight="1"/>
    <row r="435" ht="16.5" customHeight="1"/>
    <row r="436" ht="22.5" customHeight="1"/>
    <row r="437" ht="35.25" customHeight="1"/>
    <row r="438" ht="35.25" customHeight="1"/>
    <row r="439" ht="27" customHeight="1"/>
    <row r="440" ht="29.25" customHeight="1"/>
    <row r="441" ht="37.5" customHeight="1"/>
    <row r="442" ht="39.75" customHeight="1"/>
    <row r="443" ht="24" customHeight="1"/>
    <row r="444" ht="39" customHeight="1"/>
    <row r="445" ht="126" customHeight="1"/>
    <row r="446" ht="54.75" customHeight="1"/>
    <row r="447" ht="99.75" customHeight="1"/>
    <row r="448" ht="50.25" customHeight="1"/>
    <row r="449" ht="37.5" customHeight="1"/>
    <row r="450" ht="38.25" customHeight="1"/>
    <row r="451" ht="26.25" customHeight="1"/>
    <row r="452" ht="38.25" customHeight="1"/>
    <row r="453" ht="26.25" customHeight="1"/>
    <row r="454" ht="27.75" customHeight="1"/>
    <row r="455" ht="26.25" customHeight="1"/>
    <row r="456" ht="43.5" customHeight="1"/>
    <row r="457" ht="25.5" customHeight="1"/>
    <row r="458" ht="25.5" customHeight="1"/>
    <row r="459" ht="17.25" customHeight="1"/>
    <row r="460" ht="48.75" customHeight="1"/>
    <row r="461" ht="28.5" customHeight="1"/>
    <row r="462" ht="1.5" customHeight="1" hidden="1"/>
    <row r="463" ht="45" customHeight="1"/>
    <row r="464" ht="3" customHeight="1" hidden="1"/>
    <row r="465" ht="49.5" customHeight="1"/>
  </sheetData>
  <sheetProtection/>
  <mergeCells count="23">
    <mergeCell ref="A280:B280"/>
    <mergeCell ref="F280:I280"/>
    <mergeCell ref="B274:C274"/>
    <mergeCell ref="B277:C277"/>
    <mergeCell ref="O277:Q277"/>
    <mergeCell ref="A4:A6"/>
    <mergeCell ref="B4:B6"/>
    <mergeCell ref="A3:S3"/>
    <mergeCell ref="A1:S1"/>
    <mergeCell ref="A2:S2"/>
    <mergeCell ref="O5:R5"/>
    <mergeCell ref="A92:A93"/>
    <mergeCell ref="H5:H6"/>
    <mergeCell ref="I5:L5"/>
    <mergeCell ref="H4:M4"/>
    <mergeCell ref="M5:M6"/>
    <mergeCell ref="S5:S6"/>
    <mergeCell ref="N4:S4"/>
    <mergeCell ref="C5:C6"/>
    <mergeCell ref="D5:G5"/>
    <mergeCell ref="C4:G4"/>
    <mergeCell ref="N5:N6"/>
    <mergeCell ref="A271:A272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  <rowBreaks count="2" manualBreakCount="2">
    <brk id="123" max="255" man="1"/>
    <brk id="146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2015-05-06T06:38:33Z</cp:lastPrinted>
  <dcterms:created xsi:type="dcterms:W3CDTF">2008-07-16T10:24:23Z</dcterms:created>
  <dcterms:modified xsi:type="dcterms:W3CDTF">2015-05-06T06:48:35Z</dcterms:modified>
  <cp:category/>
  <cp:version/>
  <cp:contentType/>
  <cp:contentStatus/>
</cp:coreProperties>
</file>