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055"/>
  </bookViews>
  <sheets>
    <sheet name="Отчет" sheetId="1" r:id="rId1"/>
  </sheets>
  <calcPr calcId="125725"/>
</workbook>
</file>

<file path=xl/calcChain.xml><?xml version="1.0" encoding="utf-8"?>
<calcChain xmlns="http://schemas.openxmlformats.org/spreadsheetml/2006/main">
  <c r="I7" i="1"/>
  <c r="BA7"/>
  <c r="AR7"/>
  <c r="F7"/>
  <c r="AV7"/>
  <c r="AL7"/>
  <c r="T7"/>
  <c r="BK7"/>
  <c r="BB7"/>
  <c r="U7"/>
  <c r="AY7"/>
  <c r="W7"/>
  <c r="AZ7"/>
  <c r="AU7"/>
  <c r="AG7"/>
  <c r="AF7"/>
  <c r="G7"/>
  <c r="AK7"/>
  <c r="S7"/>
  <c r="O7"/>
  <c r="AC7"/>
  <c r="N7"/>
  <c r="BJ7"/>
  <c r="BH7"/>
  <c r="AS7"/>
  <c r="AQ7"/>
  <c r="L7"/>
  <c r="BL7"/>
  <c r="BI7"/>
  <c r="BF7"/>
  <c r="AO7"/>
  <c r="K7"/>
  <c r="BO7"/>
  <c r="BN7"/>
  <c r="V7"/>
  <c r="D7"/>
  <c r="BE7"/>
  <c r="AP7"/>
  <c r="AA7"/>
  <c r="AW7"/>
  <c r="AT7"/>
  <c r="R7"/>
  <c r="AN7"/>
  <c r="J7"/>
  <c r="H7"/>
  <c r="AX7"/>
  <c r="AI7"/>
  <c r="P7"/>
  <c r="BG7"/>
  <c r="AJ7"/>
  <c r="AE7"/>
  <c r="AD7"/>
  <c r="Z7"/>
  <c r="X7"/>
  <c r="Q7"/>
  <c r="BD7"/>
  <c r="AM7"/>
  <c r="BC7"/>
  <c r="Y7"/>
  <c r="M7"/>
  <c r="E7"/>
  <c r="AB7"/>
  <c r="BM7"/>
  <c r="AH7"/>
  <c r="C7"/>
  <c r="B7"/>
  <c r="A7"/>
</calcChain>
</file>

<file path=xl/sharedStrings.xml><?xml version="1.0" encoding="utf-8"?>
<sst xmlns="http://schemas.openxmlformats.org/spreadsheetml/2006/main" count="80" uniqueCount="66">
  <si>
    <t>Сведения о поступлении и расходовании средств избирательных фондов кандидатов (кросс-таблица на основании итоговых финансовых отчетов)
 </t>
  </si>
  <si>
    <t>Выборы депутатов Собрания депутатов Озерского городского округа пятого созыва</t>
  </si>
  <si>
    <t>Территориальная избирательная комиссия города Озерска</t>
  </si>
  <si>
    <t>1</t>
  </si>
  <si>
    <t>5  Остаток средств фонда на дату сдачи отчета (заверяется банковской справкой)</t>
  </si>
  <si>
    <t/>
  </si>
  <si>
    <t>в том числе</t>
  </si>
  <si>
    <t>1.1</t>
  </si>
  <si>
    <t>1 Поступило средств в избирательный фонд, всего</t>
  </si>
  <si>
    <t>из них</t>
  </si>
  <si>
    <t>1.1.1</t>
  </si>
  <si>
    <t>1.1 Поступило средств в установленном порядке для формирования избирательного фонда</t>
  </si>
  <si>
    <t>1.1.1.1</t>
  </si>
  <si>
    <t>1.1.1 Собственные средства кандидата, избирательного объединения</t>
  </si>
  <si>
    <t>1.1.1.2</t>
  </si>
  <si>
    <t>1.1.2 Средства, выделенные кандидату, выдвинувшего его избирательным объединением</t>
  </si>
  <si>
    <t>1.1.1.3</t>
  </si>
  <si>
    <t>1.1.3 Добровольные пожертвования гражданина</t>
  </si>
  <si>
    <t>1.1.1.4</t>
  </si>
  <si>
    <t>1.1.4 Добровольные пожертвования юридического лица</t>
  </si>
  <si>
    <t>1.1.2</t>
  </si>
  <si>
    <t>1.2 Поступило в избирательный фонд денежных средств, подпадающих под действие ч. 6 ст. 58 Федерального закона от 12 июня 2002 года № 67-ФЗ, и ч. 4-12 ст.37 Закона Челябинской области от 25 августа 2005 года №398-ЗО</t>
  </si>
  <si>
    <t>1.1.2.1</t>
  </si>
  <si>
    <t>1.2.1 Собственные средства кандидата, избирательного объединения</t>
  </si>
  <si>
    <t>1.1.2.2</t>
  </si>
  <si>
    <t>1.2.2 Средства, выделенные кандидату выдвинувшего его избирательным объединением</t>
  </si>
  <si>
    <t>1.1.2.3</t>
  </si>
  <si>
    <t>1.2.3 Средства гражданина</t>
  </si>
  <si>
    <t>1.1.2.4</t>
  </si>
  <si>
    <t>1.2.4 Средства юридического лица</t>
  </si>
  <si>
    <t>1.2</t>
  </si>
  <si>
    <t>2 Возвращено денежных средств из избирательного фонда, всего</t>
  </si>
  <si>
    <t>1.2.1</t>
  </si>
  <si>
    <t>2.1 Перечислено в доход бюджета</t>
  </si>
  <si>
    <t>1.2.2</t>
  </si>
  <si>
    <t>2.2 Возвращено жертвователям денежных средств, поступивших с нарушением установленного порядка</t>
  </si>
  <si>
    <t>1.2.2.1</t>
  </si>
  <si>
    <t>2.2.1 Гражданам, которым запрещено осуществлять пожертвования либо не указавшим обязательные сведения в платежном документе</t>
  </si>
  <si>
    <t>1.2.2.2</t>
  </si>
  <si>
    <t>2.2.2 Юридическим лицам, которым запрещено осуществлять пожертвования либо не указавшим обязательные сведения в платежном документе</t>
  </si>
  <si>
    <t>1.2.2.3</t>
  </si>
  <si>
    <t>2.2.3 Средств, превышающих предельный размер добровольных пожертвований</t>
  </si>
  <si>
    <t>1.2.3</t>
  </si>
  <si>
    <t>2.3 Возвращено жертвователям денежных средств, поступивших в установленном порядке</t>
  </si>
  <si>
    <t>1.3</t>
  </si>
  <si>
    <t>3 Израсходовано средств, всего</t>
  </si>
  <si>
    <t>1.3.1</t>
  </si>
  <si>
    <t>3.1 На организацию сбора подписей избирателей</t>
  </si>
  <si>
    <t>1.3.1.1</t>
  </si>
  <si>
    <t>3.1.1 Из них на оплату труда лиц, привлекаемых для сбора подписей</t>
  </si>
  <si>
    <t>1.3.2</t>
  </si>
  <si>
    <t>3.2 На предвыборную агитацию через организации телерадиовещания</t>
  </si>
  <si>
    <t>1.3.3</t>
  </si>
  <si>
    <t>3.3 На предвыборную агитацию через редакции периодических печатных изданий</t>
  </si>
  <si>
    <t>1.3.4</t>
  </si>
  <si>
    <t>3.4 На выпуск и распространение печатных материалов и иных агитационных материалов</t>
  </si>
  <si>
    <t>1.3.5</t>
  </si>
  <si>
    <t>3.5 На проведение публичных массовых мероприятий</t>
  </si>
  <si>
    <t>1.3.6</t>
  </si>
  <si>
    <t>3.6 На оплату работ (услуг) информационного и консультационного характера</t>
  </si>
  <si>
    <t>1.3.7</t>
  </si>
  <si>
    <t>3.7 На оплату других работ (услуг), выполненных (оказанных) юридическими лицами или гражданами РФ по договорам</t>
  </si>
  <si>
    <t>1.3.8</t>
  </si>
  <si>
    <t>3.8 На оплату иных расходов, непосредственно связанных с проведением избирательной кампании</t>
  </si>
  <si>
    <t>1.4</t>
  </si>
  <si>
    <t>4 Распределено неизрасходованного остатка средств фонда пропорционально перечисленным в избирательный фонд денежным средствам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</si>
</sst>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/>
    <xf numFmtId="0" fontId="3" fillId="3" borderId="1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textRotation="90" wrapText="1"/>
    </xf>
    <xf numFmtId="0" fontId="0" fillId="0" borderId="0" xfId="0" quotePrefix="1" applyAlignment="1"/>
    <xf numFmtId="0" fontId="3" fillId="3" borderId="1" xfId="0" quotePrefix="1" applyNumberFormat="1" applyFont="1" applyFill="1" applyBorder="1" applyAlignment="1">
      <alignment horizontal="center" vertical="center" wrapText="1"/>
    </xf>
    <xf numFmtId="0" fontId="4" fillId="2" borderId="1" xfId="0" quotePrefix="1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left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right" vertical="center" wrapText="1"/>
    </xf>
    <xf numFmtId="0" fontId="3" fillId="3" borderId="1" xfId="0" applyNumberFormat="1" applyFont="1" applyFill="1" applyBorder="1" applyAlignment="1">
      <alignment horizontal="center" vertical="center" textRotation="90" wrapText="1"/>
    </xf>
    <xf numFmtId="0" fontId="1" fillId="2" borderId="0" xfId="0" applyFont="1" applyFill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R47"/>
  <sheetViews>
    <sheetView tabSelected="1" topLeftCell="A6" zoomScaleNormal="100" workbookViewId="0">
      <pane xSplit="2" ySplit="3" topLeftCell="C9" activePane="bottomRight" state="frozenSplit"/>
      <selection activeCell="A6" sqref="A6"/>
      <selection pane="topRight" activeCell="C6" sqref="C6"/>
      <selection pane="bottomLeft" activeCell="A9" sqref="A9"/>
      <selection pane="bottomRight" activeCell="A2" sqref="A2:BQ2"/>
    </sheetView>
  </sheetViews>
  <sheetFormatPr defaultRowHeight="15"/>
  <cols>
    <col min="1" max="1" width="7.5703125" customWidth="1"/>
    <col min="2" max="2" width="23.5703125" customWidth="1"/>
    <col min="3" max="3" width="5.5703125" customWidth="1"/>
    <col min="4" max="33" width="9.42578125" customWidth="1"/>
    <col min="34" max="69" width="7.7109375" customWidth="1"/>
    <col min="70" max="70" width="9.140625" customWidth="1"/>
  </cols>
  <sheetData>
    <row r="1" spans="1:70" ht="15" customHeight="1"/>
    <row r="2" spans="1:70" ht="30" customHeight="1">
      <c r="A2" s="11" t="s">
        <v>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</row>
    <row r="3" spans="1:70" ht="15.75">
      <c r="A3" s="12" t="s">
        <v>1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</row>
    <row r="4" spans="1:70" ht="15.75">
      <c r="A4" s="12" t="s">
        <v>2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</row>
    <row r="6" spans="1:70" ht="21.75" customHeight="1"/>
    <row r="7" spans="1:70" ht="183.75" customHeight="1">
      <c r="A7" s="2" t="str">
        <f>"№ строки"</f>
        <v>№ строки</v>
      </c>
      <c r="B7" s="2" t="str">
        <f>"Строка финансового отчета"</f>
        <v>Строка финансового отчета</v>
      </c>
      <c r="C7" s="10" t="str">
        <f>"Шифр строки"</f>
        <v>Шифр строки</v>
      </c>
      <c r="D7" s="3" t="str">
        <f>"Алушкин Максим Алексеевич"</f>
        <v>Алушкин Максим Алексеевич</v>
      </c>
      <c r="E7" s="3" t="str">
        <f>"Барышникова Людмила Николаевна"</f>
        <v>Барышникова Людмила Николаевна</v>
      </c>
      <c r="F7" s="3" t="str">
        <f>"Бежаев Юрий Владимирович"</f>
        <v>Бежаев Юрий Владимирович</v>
      </c>
      <c r="G7" s="3" t="str">
        <f>"Белкин Дмитрий Юрьевич"</f>
        <v>Белкин Дмитрий Юрьевич</v>
      </c>
      <c r="H7" s="3" t="str">
        <f>"Брусков Сергей Владимирович"</f>
        <v>Брусков Сергей Владимирович</v>
      </c>
      <c r="I7" s="3" t="str">
        <f>"Бычинский Олег Алексеевич"</f>
        <v>Бычинский Олег Алексеевич</v>
      </c>
      <c r="J7" s="3" t="str">
        <f>"Вельке Виталий Александрович"</f>
        <v>Вельке Виталий Александрович</v>
      </c>
      <c r="K7" s="3" t="str">
        <f>"Волков Евгений Николаевич"</f>
        <v>Волков Евгений Николаевич</v>
      </c>
      <c r="L7" s="3" t="str">
        <f>"Гайсин Спартак Рамильевич"</f>
        <v>Гайсин Спартак Рамильевич</v>
      </c>
      <c r="M7" s="3" t="str">
        <f>"Гергенрейдер Сергей Николаевич"</f>
        <v>Гергенрейдер Сергей Николаевич</v>
      </c>
      <c r="N7" s="3" t="str">
        <f>"Горюнов Владимир Анатольевич"</f>
        <v>Горюнов Владимир Анатольевич</v>
      </c>
      <c r="O7" s="3" t="str">
        <f>"Гробовский Виктор Анатольевич"</f>
        <v>Гробовский Виктор Анатольевич</v>
      </c>
      <c r="P7" s="3" t="str">
        <f>"Грязнов Александр Викторович"</f>
        <v>Грязнов Александр Викторович</v>
      </c>
      <c r="Q7" s="3" t="str">
        <f>"Денисов Юрий Николаевич"</f>
        <v>Денисов Юрий Николаевич</v>
      </c>
      <c r="R7" s="3" t="str">
        <f>"Дмитриев Дмитрий Михайлович"</f>
        <v>Дмитриев Дмитрий Михайлович</v>
      </c>
      <c r="S7" s="3" t="str">
        <f>"Дмитрина Оксана Игоревна"</f>
        <v>Дмитрина Оксана Игоревна</v>
      </c>
      <c r="T7" s="3" t="str">
        <f>"Ермошина Елена Вячеславовна"</f>
        <v>Ермошина Елена Вячеславовна</v>
      </c>
      <c r="U7" s="3" t="str">
        <f>"Жарков Андрей Юрьевич"</f>
        <v>Жарков Андрей Юрьевич</v>
      </c>
      <c r="V7" s="3" t="str">
        <f>"Жигмонт Александр Владимирович"</f>
        <v>Жигмонт Александр Владимирович</v>
      </c>
      <c r="W7" s="3" t="str">
        <f>"Жмайло Александр Иванович"</f>
        <v>Жмайло Александр Иванович</v>
      </c>
      <c r="X7" s="3" t="str">
        <f>"Завгородний Геннадий Васильевич"</f>
        <v>Завгородний Геннадий Васильевич</v>
      </c>
      <c r="Y7" s="3" t="str">
        <f>"Захаров Вячеслав Михайлович"</f>
        <v>Захаров Вячеслав Михайлович</v>
      </c>
      <c r="Z7" s="3" t="str">
        <f>"Иванов Артем Анатольевич"</f>
        <v>Иванов Артем Анатольевич</v>
      </c>
      <c r="AA7" s="3" t="str">
        <f>"Иванов Евгений Игоревич"</f>
        <v>Иванов Евгений Игоревич</v>
      </c>
      <c r="AB7" s="3" t="str">
        <f>"Иванов Иван Александрович"</f>
        <v>Иванов Иван Александрович</v>
      </c>
      <c r="AC7" s="3" t="str">
        <f>"Иванченко Ольга Юрьевна"</f>
        <v>Иванченко Ольга Юрьевна</v>
      </c>
      <c r="AD7" s="3" t="str">
        <f>"Казаков Андрей Сергеевич"</f>
        <v>Казаков Андрей Сергеевич</v>
      </c>
      <c r="AE7" s="3" t="str">
        <f>"Каримов Вадим Раулевич"</f>
        <v>Каримов Вадим Раулевич</v>
      </c>
      <c r="AF7" s="3" t="str">
        <f>"Клишин Андрей Викторович"</f>
        <v>Клишин Андрей Викторович</v>
      </c>
      <c r="AG7" s="3" t="str">
        <f>"Ковригин Александр Александрович"</f>
        <v>Ковригин Александр Александрович</v>
      </c>
      <c r="AH7" s="3" t="str">
        <f>"Костиков Олег Вячеславович"</f>
        <v>Костиков Олег Вячеславович</v>
      </c>
      <c r="AI7" s="3" t="str">
        <f>"Кузнеченков Андрей Анатольевич"</f>
        <v>Кузнеченков Андрей Анатольевич</v>
      </c>
      <c r="AJ7" s="3" t="str">
        <f>"Кулик Владимир Александрович"</f>
        <v>Кулик Владимир Александрович</v>
      </c>
      <c r="AK7" s="3" t="str">
        <f>"Лобода Анатолий Иванович"</f>
        <v>Лобода Анатолий Иванович</v>
      </c>
      <c r="AL7" s="3" t="str">
        <f>"Ломовцев Сергей Михайлович"</f>
        <v>Ломовцев Сергей Михайлович</v>
      </c>
      <c r="AM7" s="3" t="str">
        <f>"Лучников Андрей Дмитриевич"</f>
        <v>Лучников Андрей Дмитриевич</v>
      </c>
      <c r="AN7" s="3" t="str">
        <f>"Мищихина Алина Валерьевна"</f>
        <v>Мищихина Алина Валерьевна</v>
      </c>
      <c r="AO7" s="3" t="str">
        <f>"Мызгаев Игорь Юрьевич"</f>
        <v>Мызгаев Игорь Юрьевич</v>
      </c>
      <c r="AP7" s="3" t="str">
        <f>"Никулаев Евгений Викторович"</f>
        <v>Никулаев Евгений Викторович</v>
      </c>
      <c r="AQ7" s="3" t="str">
        <f>"Обжорина Ирина Сергеевна"</f>
        <v>Обжорина Ирина Сергеевна</v>
      </c>
      <c r="AR7" s="3" t="str">
        <f>"Откупщиков Александр Александрович"</f>
        <v>Откупщиков Александр Александрович</v>
      </c>
      <c r="AS7" s="3" t="str">
        <f>"Плотников Андрей Юрьевич"</f>
        <v>Плотников Андрей Юрьевич</v>
      </c>
      <c r="AT7" s="3" t="str">
        <f>"Погорелов Виталий Геннадьевич"</f>
        <v>Погорелов Виталий Геннадьевич</v>
      </c>
      <c r="AU7" s="3" t="str">
        <f>"Полетаев Геннадий Рудольфович"</f>
        <v>Полетаев Геннадий Рудольфович</v>
      </c>
      <c r="AV7" s="3" t="str">
        <f>"Пономарев Эдуард Михайлович"</f>
        <v>Пономарев Эдуард Михайлович</v>
      </c>
      <c r="AW7" s="3" t="str">
        <f>"Порошин Олег Владимирович"</f>
        <v>Порошин Олег Владимирович</v>
      </c>
      <c r="AX7" s="3" t="str">
        <f>"Пятин Лев Николаевич"</f>
        <v>Пятин Лев Николаевич</v>
      </c>
      <c r="AY7" s="3" t="str">
        <f>"Романов Егор Владимирович"</f>
        <v>Романов Егор Владимирович</v>
      </c>
      <c r="AZ7" s="3" t="str">
        <f>"Сайдуллин Виталий Зиннатович"</f>
        <v>Сайдуллин Виталий Зиннатович</v>
      </c>
      <c r="BA7" s="3" t="str">
        <f>"Сорокин Владислав Валентинович"</f>
        <v>Сорокин Владислав Валентинович</v>
      </c>
      <c r="BB7" s="3" t="str">
        <f>"Сылько Валентина Михайловна"</f>
        <v>Сылько Валентина Михайловна</v>
      </c>
      <c r="BC7" s="3" t="str">
        <f>"Тарасов Сергей Владимирович"</f>
        <v>Тарасов Сергей Владимирович</v>
      </c>
      <c r="BD7" s="3" t="str">
        <f>"Ураков Александр Николаевич"</f>
        <v>Ураков Александр Николаевич</v>
      </c>
      <c r="BE7" s="3" t="str">
        <f>"Ухтеров Андрей Анатольевич"</f>
        <v>Ухтеров Андрей Анатольевич</v>
      </c>
      <c r="BF7" s="3" t="str">
        <f>"Федорович Сергей Владимирович"</f>
        <v>Федорович Сергей Владимирович</v>
      </c>
      <c r="BG7" s="3" t="str">
        <f>"Филимонов Николай Николаевич"</f>
        <v>Филимонов Николай Николаевич</v>
      </c>
      <c r="BH7" s="3" t="str">
        <f>"Хакимова Ольга Владимировна"</f>
        <v>Хакимова Ольга Владимировна</v>
      </c>
      <c r="BI7" s="3" t="str">
        <f>"Халиков Юрий Рифгатович"</f>
        <v>Халиков Юрий Рифгатович</v>
      </c>
      <c r="BJ7" s="3" t="str">
        <f>"Хисамов Фарит Вакифович"</f>
        <v>Хисамов Фарит Вакифович</v>
      </c>
      <c r="BK7" s="3" t="str">
        <f>"Черников Александр Юрьевич"</f>
        <v>Черников Александр Юрьевич</v>
      </c>
      <c r="BL7" s="3" t="str">
        <f>"Ширшов Владимир Дмитриевич"</f>
        <v>Ширшов Владимир Дмитриевич</v>
      </c>
      <c r="BM7" s="3" t="str">
        <f>"Шитиков Евгений Михайлович"</f>
        <v>Шитиков Евгений Михайлович</v>
      </c>
      <c r="BN7" s="3" t="str">
        <f>"Шитов Максим Александрович"</f>
        <v>Шитов Максим Александрович</v>
      </c>
      <c r="BO7" s="3" t="str">
        <f>"Щербаков Евгений Юрьевич"</f>
        <v>Щербаков Евгений Юрьевич</v>
      </c>
    </row>
    <row r="8" spans="1:70">
      <c r="A8" s="5" t="s">
        <v>3</v>
      </c>
      <c r="B8" s="2">
        <v>2</v>
      </c>
      <c r="C8" s="2">
        <v>3</v>
      </c>
      <c r="D8" s="5">
        <v>4</v>
      </c>
      <c r="E8" s="2">
        <v>5</v>
      </c>
      <c r="F8" s="2">
        <v>6</v>
      </c>
      <c r="G8" s="5">
        <v>7</v>
      </c>
      <c r="H8" s="2">
        <v>8</v>
      </c>
      <c r="I8" s="2">
        <v>9</v>
      </c>
      <c r="J8" s="5">
        <v>10</v>
      </c>
      <c r="K8" s="2">
        <v>11</v>
      </c>
      <c r="L8" s="2">
        <v>12</v>
      </c>
      <c r="M8" s="5">
        <v>13</v>
      </c>
      <c r="N8" s="2">
        <v>14</v>
      </c>
      <c r="O8" s="2">
        <v>15</v>
      </c>
      <c r="P8" s="5">
        <v>16</v>
      </c>
      <c r="Q8" s="2">
        <v>17</v>
      </c>
      <c r="R8" s="2">
        <v>18</v>
      </c>
      <c r="S8" s="5">
        <v>19</v>
      </c>
      <c r="T8" s="2">
        <v>20</v>
      </c>
      <c r="U8" s="2">
        <v>21</v>
      </c>
      <c r="V8" s="5">
        <v>22</v>
      </c>
      <c r="W8" s="2">
        <v>23</v>
      </c>
      <c r="X8" s="2">
        <v>24</v>
      </c>
      <c r="Y8" s="5">
        <v>25</v>
      </c>
      <c r="Z8" s="2">
        <v>26</v>
      </c>
      <c r="AA8" s="2">
        <v>27</v>
      </c>
      <c r="AB8" s="5">
        <v>28</v>
      </c>
      <c r="AC8" s="2">
        <v>29</v>
      </c>
      <c r="AD8" s="2">
        <v>30</v>
      </c>
      <c r="AE8" s="2">
        <v>31</v>
      </c>
      <c r="AF8" s="2">
        <v>32</v>
      </c>
      <c r="AG8" s="2">
        <v>33</v>
      </c>
      <c r="AH8" s="2">
        <v>34</v>
      </c>
      <c r="AI8" s="2">
        <v>35</v>
      </c>
      <c r="AJ8" s="2">
        <v>36</v>
      </c>
      <c r="AK8" s="2">
        <v>37</v>
      </c>
      <c r="AL8" s="2">
        <v>38</v>
      </c>
      <c r="AM8" s="2">
        <v>39</v>
      </c>
      <c r="AN8" s="2">
        <v>40</v>
      </c>
      <c r="AO8" s="2">
        <v>41</v>
      </c>
      <c r="AP8" s="2">
        <v>42</v>
      </c>
      <c r="AQ8" s="2">
        <v>43</v>
      </c>
      <c r="AR8" s="2">
        <v>44</v>
      </c>
      <c r="AS8" s="2">
        <v>45</v>
      </c>
      <c r="AT8" s="2">
        <v>46</v>
      </c>
      <c r="AU8" s="2">
        <v>47</v>
      </c>
      <c r="AV8" s="2">
        <v>48</v>
      </c>
      <c r="AW8" s="2">
        <v>49</v>
      </c>
      <c r="AX8" s="2">
        <v>50</v>
      </c>
      <c r="AY8" s="2">
        <v>51</v>
      </c>
      <c r="AZ8" s="2">
        <v>52</v>
      </c>
      <c r="BA8" s="2">
        <v>53</v>
      </c>
      <c r="BB8" s="2">
        <v>54</v>
      </c>
      <c r="BC8" s="2">
        <v>55</v>
      </c>
      <c r="BD8" s="2">
        <v>56</v>
      </c>
      <c r="BE8" s="2">
        <v>57</v>
      </c>
      <c r="BF8" s="2">
        <v>58</v>
      </c>
      <c r="BG8" s="2">
        <v>59</v>
      </c>
      <c r="BH8" s="2">
        <v>60</v>
      </c>
      <c r="BI8" s="2">
        <v>61</v>
      </c>
      <c r="BJ8" s="2">
        <v>62</v>
      </c>
      <c r="BK8" s="2">
        <v>63</v>
      </c>
      <c r="BL8" s="2">
        <v>64</v>
      </c>
      <c r="BM8" s="2">
        <v>65</v>
      </c>
      <c r="BN8" s="2">
        <v>66</v>
      </c>
      <c r="BO8" s="2">
        <v>67</v>
      </c>
      <c r="BR8" s="1"/>
    </row>
    <row r="9" spans="1:70" ht="60" customHeight="1">
      <c r="A9" s="6" t="s">
        <v>3</v>
      </c>
      <c r="B9" s="7" t="s">
        <v>4</v>
      </c>
      <c r="C9" s="8">
        <v>300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9">
        <v>0</v>
      </c>
      <c r="Q9" s="9">
        <v>0</v>
      </c>
      <c r="R9" s="9">
        <v>0</v>
      </c>
      <c r="S9" s="9">
        <v>0</v>
      </c>
      <c r="T9" s="9">
        <v>0</v>
      </c>
      <c r="U9" s="9">
        <v>0</v>
      </c>
      <c r="V9" s="9">
        <v>0</v>
      </c>
      <c r="W9" s="9">
        <v>0</v>
      </c>
      <c r="X9" s="9">
        <v>0</v>
      </c>
      <c r="Y9" s="9">
        <v>0</v>
      </c>
      <c r="Z9" s="9">
        <v>0</v>
      </c>
      <c r="AA9" s="9">
        <v>0</v>
      </c>
      <c r="AB9" s="9">
        <v>0</v>
      </c>
      <c r="AC9" s="9">
        <v>0</v>
      </c>
      <c r="AD9" s="9">
        <v>0</v>
      </c>
      <c r="AE9" s="9">
        <v>0</v>
      </c>
      <c r="AF9" s="9">
        <v>0</v>
      </c>
      <c r="AG9" s="9">
        <v>0</v>
      </c>
      <c r="AH9" s="9">
        <v>0</v>
      </c>
      <c r="AI9" s="9">
        <v>0</v>
      </c>
      <c r="AJ9" s="9">
        <v>0</v>
      </c>
      <c r="AK9" s="9">
        <v>0</v>
      </c>
      <c r="AL9" s="9">
        <v>0</v>
      </c>
      <c r="AM9" s="9">
        <v>0</v>
      </c>
      <c r="AN9" s="9">
        <v>0</v>
      </c>
      <c r="AO9" s="9">
        <v>0</v>
      </c>
      <c r="AP9" s="9">
        <v>0</v>
      </c>
      <c r="AQ9" s="9">
        <v>0</v>
      </c>
      <c r="AR9" s="9">
        <v>0</v>
      </c>
      <c r="AS9" s="9">
        <v>0</v>
      </c>
      <c r="AT9" s="9">
        <v>0</v>
      </c>
      <c r="AU9" s="9">
        <v>0</v>
      </c>
      <c r="AV9" s="9">
        <v>0</v>
      </c>
      <c r="AW9" s="9">
        <v>0</v>
      </c>
      <c r="AX9" s="9">
        <v>0</v>
      </c>
      <c r="AY9" s="9">
        <v>0</v>
      </c>
      <c r="AZ9" s="9">
        <v>0</v>
      </c>
      <c r="BA9" s="9">
        <v>0</v>
      </c>
      <c r="BB9" s="9">
        <v>0</v>
      </c>
      <c r="BC9" s="9">
        <v>0</v>
      </c>
      <c r="BD9" s="9">
        <v>0</v>
      </c>
      <c r="BE9" s="9">
        <v>0</v>
      </c>
      <c r="BF9" s="9">
        <v>0</v>
      </c>
      <c r="BG9" s="9">
        <v>0</v>
      </c>
      <c r="BH9" s="9">
        <v>0</v>
      </c>
      <c r="BI9" s="9">
        <v>0</v>
      </c>
      <c r="BJ9" s="9">
        <v>0</v>
      </c>
      <c r="BK9" s="9">
        <v>0</v>
      </c>
      <c r="BL9" s="9">
        <v>0</v>
      </c>
      <c r="BM9" s="9">
        <v>0</v>
      </c>
      <c r="BN9" s="9">
        <v>0</v>
      </c>
      <c r="BO9" s="9">
        <v>0</v>
      </c>
      <c r="BR9" s="4"/>
    </row>
    <row r="10" spans="1:70">
      <c r="A10" s="6" t="s">
        <v>5</v>
      </c>
      <c r="B10" s="8" t="s">
        <v>6</v>
      </c>
      <c r="C10" s="8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R10" s="1"/>
    </row>
    <row r="11" spans="1:70" ht="45" customHeight="1">
      <c r="A11" s="6" t="s">
        <v>7</v>
      </c>
      <c r="B11" s="7" t="s">
        <v>8</v>
      </c>
      <c r="C11" s="8">
        <v>10</v>
      </c>
      <c r="D11" s="9">
        <v>11250</v>
      </c>
      <c r="E11" s="9">
        <v>3077</v>
      </c>
      <c r="F11" s="9">
        <v>55000</v>
      </c>
      <c r="G11" s="9">
        <v>24633.5</v>
      </c>
      <c r="H11" s="9">
        <v>1800</v>
      </c>
      <c r="I11" s="9">
        <v>8500</v>
      </c>
      <c r="J11" s="9">
        <v>24633.5</v>
      </c>
      <c r="K11" s="9">
        <v>12000</v>
      </c>
      <c r="L11" s="9">
        <v>1000</v>
      </c>
      <c r="M11" s="9">
        <v>24633.5</v>
      </c>
      <c r="N11" s="9">
        <v>19500</v>
      </c>
      <c r="O11" s="9">
        <v>24633.5</v>
      </c>
      <c r="P11" s="9">
        <v>11000</v>
      </c>
      <c r="Q11" s="9">
        <v>2120</v>
      </c>
      <c r="R11" s="9">
        <v>5900</v>
      </c>
      <c r="S11" s="9">
        <v>40440</v>
      </c>
      <c r="T11" s="9">
        <v>30500</v>
      </c>
      <c r="U11" s="9">
        <v>0</v>
      </c>
      <c r="V11" s="9">
        <v>24633.5</v>
      </c>
      <c r="W11" s="9">
        <v>5000</v>
      </c>
      <c r="X11" s="9">
        <v>3000</v>
      </c>
      <c r="Y11" s="9">
        <v>39000</v>
      </c>
      <c r="Z11" s="9">
        <v>0</v>
      </c>
      <c r="AA11" s="9">
        <v>24633.5</v>
      </c>
      <c r="AB11" s="9">
        <v>24633.5</v>
      </c>
      <c r="AC11" s="9">
        <v>20000</v>
      </c>
      <c r="AD11" s="9">
        <v>15900</v>
      </c>
      <c r="AE11" s="9">
        <v>24480.1</v>
      </c>
      <c r="AF11" s="9">
        <v>15150</v>
      </c>
      <c r="AG11" s="9">
        <v>2790</v>
      </c>
      <c r="AH11" s="9">
        <v>28008.5</v>
      </c>
      <c r="AI11" s="9">
        <v>24633.5</v>
      </c>
      <c r="AJ11" s="9">
        <v>28008.5</v>
      </c>
      <c r="AK11" s="9">
        <v>38500</v>
      </c>
      <c r="AL11" s="9">
        <v>24633.5</v>
      </c>
      <c r="AM11" s="9">
        <v>24633.5</v>
      </c>
      <c r="AN11" s="9">
        <v>8000</v>
      </c>
      <c r="AO11" s="9">
        <v>4320</v>
      </c>
      <c r="AP11" s="9">
        <v>0</v>
      </c>
      <c r="AQ11" s="9">
        <v>24633.5</v>
      </c>
      <c r="AR11" s="9">
        <v>41366.160000000003</v>
      </c>
      <c r="AS11" s="9">
        <v>5000</v>
      </c>
      <c r="AT11" s="9">
        <v>0</v>
      </c>
      <c r="AU11" s="9">
        <v>0</v>
      </c>
      <c r="AV11" s="9">
        <v>50000</v>
      </c>
      <c r="AW11" s="9">
        <v>24633.5</v>
      </c>
      <c r="AX11" s="9">
        <v>20000</v>
      </c>
      <c r="AY11" s="9">
        <v>28008.5</v>
      </c>
      <c r="AZ11" s="9">
        <v>24633.5</v>
      </c>
      <c r="BA11" s="9">
        <v>6180</v>
      </c>
      <c r="BB11" s="9">
        <v>28008.5</v>
      </c>
      <c r="BC11" s="9">
        <v>7000</v>
      </c>
      <c r="BD11" s="9">
        <v>0</v>
      </c>
      <c r="BE11" s="9">
        <v>24633.5</v>
      </c>
      <c r="BF11" s="9">
        <v>0</v>
      </c>
      <c r="BG11" s="9">
        <v>0</v>
      </c>
      <c r="BH11" s="9">
        <v>2500</v>
      </c>
      <c r="BI11" s="9">
        <v>12256</v>
      </c>
      <c r="BJ11" s="9">
        <v>28000</v>
      </c>
      <c r="BK11" s="9">
        <v>8250</v>
      </c>
      <c r="BL11" s="9">
        <v>24633.5</v>
      </c>
      <c r="BM11" s="9">
        <v>8000</v>
      </c>
      <c r="BN11" s="9">
        <v>24633.5</v>
      </c>
      <c r="BO11" s="9">
        <v>20000</v>
      </c>
      <c r="BR11" s="1"/>
    </row>
    <row r="12" spans="1:70">
      <c r="A12" s="6" t="s">
        <v>5</v>
      </c>
      <c r="B12" s="8" t="s">
        <v>9</v>
      </c>
      <c r="C12" s="8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R12" s="1"/>
    </row>
    <row r="13" spans="1:70" ht="60" customHeight="1">
      <c r="A13" s="6" t="s">
        <v>10</v>
      </c>
      <c r="B13" s="7" t="s">
        <v>11</v>
      </c>
      <c r="C13" s="8">
        <v>20</v>
      </c>
      <c r="D13" s="9">
        <v>11250</v>
      </c>
      <c r="E13" s="9">
        <v>3077</v>
      </c>
      <c r="F13" s="9">
        <v>55000</v>
      </c>
      <c r="G13" s="9">
        <v>24633.5</v>
      </c>
      <c r="H13" s="9">
        <v>1800</v>
      </c>
      <c r="I13" s="9">
        <v>8500</v>
      </c>
      <c r="J13" s="9">
        <v>24633.5</v>
      </c>
      <c r="K13" s="9">
        <v>12000</v>
      </c>
      <c r="L13" s="9">
        <v>1000</v>
      </c>
      <c r="M13" s="9">
        <v>24633.5</v>
      </c>
      <c r="N13" s="9">
        <v>19500</v>
      </c>
      <c r="O13" s="9">
        <v>24633.5</v>
      </c>
      <c r="P13" s="9">
        <v>11000</v>
      </c>
      <c r="Q13" s="9">
        <v>2120</v>
      </c>
      <c r="R13" s="9">
        <v>5900</v>
      </c>
      <c r="S13" s="9">
        <v>40440</v>
      </c>
      <c r="T13" s="9">
        <v>30500</v>
      </c>
      <c r="U13" s="9">
        <v>0</v>
      </c>
      <c r="V13" s="9">
        <v>24633.5</v>
      </c>
      <c r="W13" s="9">
        <v>5000</v>
      </c>
      <c r="X13" s="9">
        <v>3000</v>
      </c>
      <c r="Y13" s="9">
        <v>39000</v>
      </c>
      <c r="Z13" s="9">
        <v>0</v>
      </c>
      <c r="AA13" s="9">
        <v>24633.5</v>
      </c>
      <c r="AB13" s="9">
        <v>24633.5</v>
      </c>
      <c r="AC13" s="9">
        <v>20000</v>
      </c>
      <c r="AD13" s="9">
        <v>15900</v>
      </c>
      <c r="AE13" s="9">
        <v>24480.1</v>
      </c>
      <c r="AF13" s="9">
        <v>15150</v>
      </c>
      <c r="AG13" s="9">
        <v>2790</v>
      </c>
      <c r="AH13" s="9">
        <v>28008.5</v>
      </c>
      <c r="AI13" s="9">
        <v>24633.5</v>
      </c>
      <c r="AJ13" s="9">
        <v>28008.5</v>
      </c>
      <c r="AK13" s="9">
        <v>38500</v>
      </c>
      <c r="AL13" s="9">
        <v>24633.5</v>
      </c>
      <c r="AM13" s="9">
        <v>24633.5</v>
      </c>
      <c r="AN13" s="9">
        <v>8000</v>
      </c>
      <c r="AO13" s="9">
        <v>4320</v>
      </c>
      <c r="AP13" s="9">
        <v>0</v>
      </c>
      <c r="AQ13" s="9">
        <v>24633.5</v>
      </c>
      <c r="AR13" s="9">
        <v>41366.160000000003</v>
      </c>
      <c r="AS13" s="9">
        <v>5000</v>
      </c>
      <c r="AT13" s="9">
        <v>0</v>
      </c>
      <c r="AU13" s="9">
        <v>0</v>
      </c>
      <c r="AV13" s="9">
        <v>50000</v>
      </c>
      <c r="AW13" s="9">
        <v>24633.5</v>
      </c>
      <c r="AX13" s="9">
        <v>20000</v>
      </c>
      <c r="AY13" s="9">
        <v>28008.5</v>
      </c>
      <c r="AZ13" s="9">
        <v>24633.5</v>
      </c>
      <c r="BA13" s="9">
        <v>6180</v>
      </c>
      <c r="BB13" s="9">
        <v>28008.5</v>
      </c>
      <c r="BC13" s="9">
        <v>7000</v>
      </c>
      <c r="BD13" s="9">
        <v>0</v>
      </c>
      <c r="BE13" s="9">
        <v>24633.5</v>
      </c>
      <c r="BF13" s="9">
        <v>0</v>
      </c>
      <c r="BG13" s="9">
        <v>0</v>
      </c>
      <c r="BH13" s="9">
        <v>2500</v>
      </c>
      <c r="BI13" s="9">
        <v>12256</v>
      </c>
      <c r="BJ13" s="9">
        <v>28000</v>
      </c>
      <c r="BK13" s="9">
        <v>8250</v>
      </c>
      <c r="BL13" s="9">
        <v>24633.5</v>
      </c>
      <c r="BM13" s="9">
        <v>8000</v>
      </c>
      <c r="BN13" s="9">
        <v>24633.5</v>
      </c>
      <c r="BO13" s="9">
        <v>20000</v>
      </c>
      <c r="BR13" s="1"/>
    </row>
    <row r="14" spans="1:70">
      <c r="A14" s="6" t="s">
        <v>5</v>
      </c>
      <c r="B14" s="8" t="s">
        <v>9</v>
      </c>
      <c r="C14" s="8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R14" s="1"/>
    </row>
    <row r="15" spans="1:70" ht="49.5" customHeight="1">
      <c r="A15" s="6" t="s">
        <v>12</v>
      </c>
      <c r="B15" s="7" t="s">
        <v>13</v>
      </c>
      <c r="C15" s="8">
        <v>30</v>
      </c>
      <c r="D15" s="9">
        <v>11250</v>
      </c>
      <c r="E15" s="9">
        <v>3077</v>
      </c>
      <c r="F15" s="9">
        <v>5000</v>
      </c>
      <c r="G15" s="9">
        <v>24633.5</v>
      </c>
      <c r="H15" s="9">
        <v>1800</v>
      </c>
      <c r="I15" s="9">
        <v>8500</v>
      </c>
      <c r="J15" s="9">
        <v>24633.5</v>
      </c>
      <c r="K15" s="9">
        <v>12000</v>
      </c>
      <c r="L15" s="9">
        <v>1000</v>
      </c>
      <c r="M15" s="9">
        <v>24633.5</v>
      </c>
      <c r="N15" s="9">
        <v>19500</v>
      </c>
      <c r="O15" s="9">
        <v>24633.5</v>
      </c>
      <c r="P15" s="9">
        <v>11000</v>
      </c>
      <c r="Q15" s="9">
        <v>2120</v>
      </c>
      <c r="R15" s="9">
        <v>5900</v>
      </c>
      <c r="S15" s="9">
        <v>20440</v>
      </c>
      <c r="T15" s="9">
        <v>500</v>
      </c>
      <c r="U15" s="9">
        <v>0</v>
      </c>
      <c r="V15" s="9">
        <v>24633.5</v>
      </c>
      <c r="W15" s="9">
        <v>5000</v>
      </c>
      <c r="X15" s="9">
        <v>3000</v>
      </c>
      <c r="Y15" s="9">
        <v>39000</v>
      </c>
      <c r="Z15" s="9">
        <v>0</v>
      </c>
      <c r="AA15" s="9">
        <v>24633.5</v>
      </c>
      <c r="AB15" s="9">
        <v>24633.5</v>
      </c>
      <c r="AC15" s="9">
        <v>20000</v>
      </c>
      <c r="AD15" s="9">
        <v>15900</v>
      </c>
      <c r="AE15" s="9">
        <v>24480.1</v>
      </c>
      <c r="AF15" s="9">
        <v>15150</v>
      </c>
      <c r="AG15" s="9">
        <v>2790</v>
      </c>
      <c r="AH15" s="9">
        <v>28008.5</v>
      </c>
      <c r="AI15" s="9">
        <v>24633.5</v>
      </c>
      <c r="AJ15" s="9">
        <v>28008.5</v>
      </c>
      <c r="AK15" s="9">
        <v>38500</v>
      </c>
      <c r="AL15" s="9">
        <v>24633.5</v>
      </c>
      <c r="AM15" s="9">
        <v>24633.5</v>
      </c>
      <c r="AN15" s="9">
        <v>8000</v>
      </c>
      <c r="AO15" s="9">
        <v>4320</v>
      </c>
      <c r="AP15" s="9">
        <v>0</v>
      </c>
      <c r="AQ15" s="9">
        <v>24633.5</v>
      </c>
      <c r="AR15" s="9">
        <v>41366.160000000003</v>
      </c>
      <c r="AS15" s="9">
        <v>5000</v>
      </c>
      <c r="AT15" s="9">
        <v>0</v>
      </c>
      <c r="AU15" s="9">
        <v>0</v>
      </c>
      <c r="AV15" s="9">
        <v>50000</v>
      </c>
      <c r="AW15" s="9">
        <v>24633.5</v>
      </c>
      <c r="AX15" s="9">
        <v>20000</v>
      </c>
      <c r="AY15" s="9">
        <v>28008.5</v>
      </c>
      <c r="AZ15" s="9">
        <v>24633.5</v>
      </c>
      <c r="BA15" s="9">
        <v>6180</v>
      </c>
      <c r="BB15" s="9">
        <v>28008.5</v>
      </c>
      <c r="BC15" s="9">
        <v>7000</v>
      </c>
      <c r="BD15" s="9">
        <v>0</v>
      </c>
      <c r="BE15" s="9">
        <v>24633.5</v>
      </c>
      <c r="BF15" s="9">
        <v>0</v>
      </c>
      <c r="BG15" s="9">
        <v>0</v>
      </c>
      <c r="BH15" s="9">
        <v>2500</v>
      </c>
      <c r="BI15" s="9">
        <v>12256</v>
      </c>
      <c r="BJ15" s="9">
        <v>28000</v>
      </c>
      <c r="BK15" s="9">
        <v>8250</v>
      </c>
      <c r="BL15" s="9">
        <v>24633.5</v>
      </c>
      <c r="BM15" s="9">
        <v>8000</v>
      </c>
      <c r="BN15" s="9">
        <v>24633.5</v>
      </c>
      <c r="BO15" s="9">
        <v>20000</v>
      </c>
      <c r="BR15" s="1"/>
    </row>
    <row r="16" spans="1:70" ht="62.25" customHeight="1">
      <c r="A16" s="6" t="s">
        <v>14</v>
      </c>
      <c r="B16" s="7" t="s">
        <v>15</v>
      </c>
      <c r="C16" s="8">
        <v>40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9">
        <v>0</v>
      </c>
      <c r="T16" s="9">
        <v>0</v>
      </c>
      <c r="U16" s="9">
        <v>0</v>
      </c>
      <c r="V16" s="9">
        <v>0</v>
      </c>
      <c r="W16" s="9">
        <v>0</v>
      </c>
      <c r="X16" s="9">
        <v>0</v>
      </c>
      <c r="Y16" s="9">
        <v>0</v>
      </c>
      <c r="Z16" s="9">
        <v>0</v>
      </c>
      <c r="AA16" s="9">
        <v>0</v>
      </c>
      <c r="AB16" s="9">
        <v>0</v>
      </c>
      <c r="AC16" s="9">
        <v>0</v>
      </c>
      <c r="AD16" s="9">
        <v>0</v>
      </c>
      <c r="AE16" s="9">
        <v>0</v>
      </c>
      <c r="AF16" s="9">
        <v>0</v>
      </c>
      <c r="AG16" s="9">
        <v>0</v>
      </c>
      <c r="AH16" s="9">
        <v>0</v>
      </c>
      <c r="AI16" s="9">
        <v>0</v>
      </c>
      <c r="AJ16" s="9">
        <v>0</v>
      </c>
      <c r="AK16" s="9">
        <v>0</v>
      </c>
      <c r="AL16" s="9">
        <v>0</v>
      </c>
      <c r="AM16" s="9">
        <v>0</v>
      </c>
      <c r="AN16" s="9">
        <v>0</v>
      </c>
      <c r="AO16" s="9">
        <v>0</v>
      </c>
      <c r="AP16" s="9">
        <v>0</v>
      </c>
      <c r="AQ16" s="9">
        <v>0</v>
      </c>
      <c r="AR16" s="9">
        <v>0</v>
      </c>
      <c r="AS16" s="9">
        <v>0</v>
      </c>
      <c r="AT16" s="9">
        <v>0</v>
      </c>
      <c r="AU16" s="9">
        <v>0</v>
      </c>
      <c r="AV16" s="9">
        <v>0</v>
      </c>
      <c r="AW16" s="9">
        <v>0</v>
      </c>
      <c r="AX16" s="9">
        <v>0</v>
      </c>
      <c r="AY16" s="9">
        <v>0</v>
      </c>
      <c r="AZ16" s="9">
        <v>0</v>
      </c>
      <c r="BA16" s="9">
        <v>0</v>
      </c>
      <c r="BB16" s="9">
        <v>0</v>
      </c>
      <c r="BC16" s="9">
        <v>0</v>
      </c>
      <c r="BD16" s="9">
        <v>0</v>
      </c>
      <c r="BE16" s="9">
        <v>0</v>
      </c>
      <c r="BF16" s="9">
        <v>0</v>
      </c>
      <c r="BG16" s="9">
        <v>0</v>
      </c>
      <c r="BH16" s="9">
        <v>0</v>
      </c>
      <c r="BI16" s="9">
        <v>0</v>
      </c>
      <c r="BJ16" s="9">
        <v>0</v>
      </c>
      <c r="BK16" s="9">
        <v>0</v>
      </c>
      <c r="BL16" s="9">
        <v>0</v>
      </c>
      <c r="BM16" s="9">
        <v>0</v>
      </c>
      <c r="BN16" s="9">
        <v>0</v>
      </c>
      <c r="BO16" s="9">
        <v>0</v>
      </c>
      <c r="BR16" s="1"/>
    </row>
    <row r="17" spans="1:70" ht="33" customHeight="1">
      <c r="A17" s="6" t="s">
        <v>16</v>
      </c>
      <c r="B17" s="7" t="s">
        <v>17</v>
      </c>
      <c r="C17" s="8">
        <v>50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9">
        <v>0</v>
      </c>
      <c r="V17" s="9">
        <v>0</v>
      </c>
      <c r="W17" s="9">
        <v>0</v>
      </c>
      <c r="X17" s="9">
        <v>0</v>
      </c>
      <c r="Y17" s="9">
        <v>0</v>
      </c>
      <c r="Z17" s="9">
        <v>0</v>
      </c>
      <c r="AA17" s="9">
        <v>0</v>
      </c>
      <c r="AB17" s="9">
        <v>0</v>
      </c>
      <c r="AC17" s="9">
        <v>0</v>
      </c>
      <c r="AD17" s="9">
        <v>0</v>
      </c>
      <c r="AE17" s="9">
        <v>0</v>
      </c>
      <c r="AF17" s="9">
        <v>0</v>
      </c>
      <c r="AG17" s="9">
        <v>0</v>
      </c>
      <c r="AH17" s="9">
        <v>0</v>
      </c>
      <c r="AI17" s="9">
        <v>0</v>
      </c>
      <c r="AJ17" s="9">
        <v>0</v>
      </c>
      <c r="AK17" s="9">
        <v>0</v>
      </c>
      <c r="AL17" s="9">
        <v>0</v>
      </c>
      <c r="AM17" s="9">
        <v>0</v>
      </c>
      <c r="AN17" s="9">
        <v>0</v>
      </c>
      <c r="AO17" s="9">
        <v>0</v>
      </c>
      <c r="AP17" s="9">
        <v>0</v>
      </c>
      <c r="AQ17" s="9">
        <v>0</v>
      </c>
      <c r="AR17" s="9">
        <v>0</v>
      </c>
      <c r="AS17" s="9">
        <v>0</v>
      </c>
      <c r="AT17" s="9">
        <v>0</v>
      </c>
      <c r="AU17" s="9">
        <v>0</v>
      </c>
      <c r="AV17" s="9">
        <v>0</v>
      </c>
      <c r="AW17" s="9">
        <v>0</v>
      </c>
      <c r="AX17" s="9">
        <v>0</v>
      </c>
      <c r="AY17" s="9">
        <v>0</v>
      </c>
      <c r="AZ17" s="9">
        <v>0</v>
      </c>
      <c r="BA17" s="9">
        <v>0</v>
      </c>
      <c r="BB17" s="9">
        <v>0</v>
      </c>
      <c r="BC17" s="9">
        <v>0</v>
      </c>
      <c r="BD17" s="9">
        <v>0</v>
      </c>
      <c r="BE17" s="9">
        <v>0</v>
      </c>
      <c r="BF17" s="9">
        <v>0</v>
      </c>
      <c r="BG17" s="9">
        <v>0</v>
      </c>
      <c r="BH17" s="9">
        <v>0</v>
      </c>
      <c r="BI17" s="9">
        <v>0</v>
      </c>
      <c r="BJ17" s="9">
        <v>0</v>
      </c>
      <c r="BK17" s="9">
        <v>0</v>
      </c>
      <c r="BL17" s="9">
        <v>0</v>
      </c>
      <c r="BM17" s="9">
        <v>0</v>
      </c>
      <c r="BN17" s="9">
        <v>0</v>
      </c>
      <c r="BO17" s="9">
        <v>0</v>
      </c>
      <c r="BR17" s="1"/>
    </row>
    <row r="18" spans="1:70" ht="45" customHeight="1">
      <c r="A18" s="6" t="s">
        <v>18</v>
      </c>
      <c r="B18" s="7" t="s">
        <v>19</v>
      </c>
      <c r="C18" s="8">
        <v>60</v>
      </c>
      <c r="D18" s="9">
        <v>0</v>
      </c>
      <c r="E18" s="9">
        <v>0</v>
      </c>
      <c r="F18" s="9">
        <v>50000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9">
        <v>20000</v>
      </c>
      <c r="T18" s="9">
        <v>30000</v>
      </c>
      <c r="U18" s="9">
        <v>0</v>
      </c>
      <c r="V18" s="9">
        <v>0</v>
      </c>
      <c r="W18" s="9">
        <v>0</v>
      </c>
      <c r="X18" s="9">
        <v>0</v>
      </c>
      <c r="Y18" s="9">
        <v>0</v>
      </c>
      <c r="Z18" s="9">
        <v>0</v>
      </c>
      <c r="AA18" s="9">
        <v>0</v>
      </c>
      <c r="AB18" s="9">
        <v>0</v>
      </c>
      <c r="AC18" s="9">
        <v>0</v>
      </c>
      <c r="AD18" s="9">
        <v>0</v>
      </c>
      <c r="AE18" s="9">
        <v>0</v>
      </c>
      <c r="AF18" s="9">
        <v>0</v>
      </c>
      <c r="AG18" s="9">
        <v>0</v>
      </c>
      <c r="AH18" s="9">
        <v>0</v>
      </c>
      <c r="AI18" s="9">
        <v>0</v>
      </c>
      <c r="AJ18" s="9">
        <v>0</v>
      </c>
      <c r="AK18" s="9">
        <v>0</v>
      </c>
      <c r="AL18" s="9">
        <v>0</v>
      </c>
      <c r="AM18" s="9">
        <v>0</v>
      </c>
      <c r="AN18" s="9">
        <v>0</v>
      </c>
      <c r="AO18" s="9">
        <v>0</v>
      </c>
      <c r="AP18" s="9">
        <v>0</v>
      </c>
      <c r="AQ18" s="9">
        <v>0</v>
      </c>
      <c r="AR18" s="9">
        <v>0</v>
      </c>
      <c r="AS18" s="9">
        <v>0</v>
      </c>
      <c r="AT18" s="9">
        <v>0</v>
      </c>
      <c r="AU18" s="9">
        <v>0</v>
      </c>
      <c r="AV18" s="9">
        <v>0</v>
      </c>
      <c r="AW18" s="9">
        <v>0</v>
      </c>
      <c r="AX18" s="9">
        <v>0</v>
      </c>
      <c r="AY18" s="9">
        <v>0</v>
      </c>
      <c r="AZ18" s="9">
        <v>0</v>
      </c>
      <c r="BA18" s="9">
        <v>0</v>
      </c>
      <c r="BB18" s="9">
        <v>0</v>
      </c>
      <c r="BC18" s="9">
        <v>0</v>
      </c>
      <c r="BD18" s="9">
        <v>0</v>
      </c>
      <c r="BE18" s="9">
        <v>0</v>
      </c>
      <c r="BF18" s="9">
        <v>0</v>
      </c>
      <c r="BG18" s="9">
        <v>0</v>
      </c>
      <c r="BH18" s="9">
        <v>0</v>
      </c>
      <c r="BI18" s="9">
        <v>0</v>
      </c>
      <c r="BJ18" s="9">
        <v>0</v>
      </c>
      <c r="BK18" s="9">
        <v>0</v>
      </c>
      <c r="BL18" s="9">
        <v>0</v>
      </c>
      <c r="BM18" s="9">
        <v>0</v>
      </c>
      <c r="BN18" s="9">
        <v>0</v>
      </c>
      <c r="BO18" s="9">
        <v>0</v>
      </c>
      <c r="BR18" s="1"/>
    </row>
    <row r="19" spans="1:70" ht="129" customHeight="1">
      <c r="A19" s="6" t="s">
        <v>20</v>
      </c>
      <c r="B19" s="7" t="s">
        <v>21</v>
      </c>
      <c r="C19" s="8">
        <v>70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0</v>
      </c>
      <c r="AB19" s="9">
        <v>0</v>
      </c>
      <c r="AC19" s="9">
        <v>0</v>
      </c>
      <c r="AD19" s="9">
        <v>0</v>
      </c>
      <c r="AE19" s="9">
        <v>0</v>
      </c>
      <c r="AF19" s="9">
        <v>0</v>
      </c>
      <c r="AG19" s="9">
        <v>0</v>
      </c>
      <c r="AH19" s="9">
        <v>0</v>
      </c>
      <c r="AI19" s="9">
        <v>0</v>
      </c>
      <c r="AJ19" s="9">
        <v>0</v>
      </c>
      <c r="AK19" s="9">
        <v>0</v>
      </c>
      <c r="AL19" s="9">
        <v>0</v>
      </c>
      <c r="AM19" s="9">
        <v>0</v>
      </c>
      <c r="AN19" s="9">
        <v>0</v>
      </c>
      <c r="AO19" s="9">
        <v>0</v>
      </c>
      <c r="AP19" s="9">
        <v>0</v>
      </c>
      <c r="AQ19" s="9">
        <v>0</v>
      </c>
      <c r="AR19" s="9">
        <v>0</v>
      </c>
      <c r="AS19" s="9">
        <v>0</v>
      </c>
      <c r="AT19" s="9">
        <v>0</v>
      </c>
      <c r="AU19" s="9">
        <v>0</v>
      </c>
      <c r="AV19" s="9">
        <v>0</v>
      </c>
      <c r="AW19" s="9">
        <v>0</v>
      </c>
      <c r="AX19" s="9">
        <v>0</v>
      </c>
      <c r="AY19" s="9">
        <v>0</v>
      </c>
      <c r="AZ19" s="9">
        <v>0</v>
      </c>
      <c r="BA19" s="9">
        <v>0</v>
      </c>
      <c r="BB19" s="9">
        <v>0</v>
      </c>
      <c r="BC19" s="9">
        <v>0</v>
      </c>
      <c r="BD19" s="9">
        <v>0</v>
      </c>
      <c r="BE19" s="9">
        <v>0</v>
      </c>
      <c r="BF19" s="9">
        <v>0</v>
      </c>
      <c r="BG19" s="9">
        <v>0</v>
      </c>
      <c r="BH19" s="9">
        <v>0</v>
      </c>
      <c r="BI19" s="9">
        <v>0</v>
      </c>
      <c r="BJ19" s="9">
        <v>0</v>
      </c>
      <c r="BK19" s="9">
        <v>0</v>
      </c>
      <c r="BL19" s="9">
        <v>0</v>
      </c>
      <c r="BM19" s="9">
        <v>0</v>
      </c>
      <c r="BN19" s="9">
        <v>0</v>
      </c>
      <c r="BO19" s="9">
        <v>0</v>
      </c>
      <c r="BR19" s="1"/>
    </row>
    <row r="20" spans="1:70">
      <c r="A20" s="6" t="s">
        <v>5</v>
      </c>
      <c r="B20" s="8" t="s">
        <v>9</v>
      </c>
      <c r="C20" s="8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R20" s="1"/>
    </row>
    <row r="21" spans="1:70" ht="45.75" customHeight="1">
      <c r="A21" s="6" t="s">
        <v>22</v>
      </c>
      <c r="B21" s="7" t="s">
        <v>23</v>
      </c>
      <c r="C21" s="8">
        <v>80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0</v>
      </c>
      <c r="AB21" s="9">
        <v>0</v>
      </c>
      <c r="AC21" s="9">
        <v>0</v>
      </c>
      <c r="AD21" s="9">
        <v>0</v>
      </c>
      <c r="AE21" s="9">
        <v>0</v>
      </c>
      <c r="AF21" s="9">
        <v>0</v>
      </c>
      <c r="AG21" s="9">
        <v>0</v>
      </c>
      <c r="AH21" s="9">
        <v>0</v>
      </c>
      <c r="AI21" s="9">
        <v>0</v>
      </c>
      <c r="AJ21" s="9">
        <v>0</v>
      </c>
      <c r="AK21" s="9">
        <v>0</v>
      </c>
      <c r="AL21" s="9">
        <v>0</v>
      </c>
      <c r="AM21" s="9">
        <v>0</v>
      </c>
      <c r="AN21" s="9">
        <v>0</v>
      </c>
      <c r="AO21" s="9">
        <v>0</v>
      </c>
      <c r="AP21" s="9">
        <v>0</v>
      </c>
      <c r="AQ21" s="9">
        <v>0</v>
      </c>
      <c r="AR21" s="9">
        <v>0</v>
      </c>
      <c r="AS21" s="9">
        <v>0</v>
      </c>
      <c r="AT21" s="9">
        <v>0</v>
      </c>
      <c r="AU21" s="9">
        <v>0</v>
      </c>
      <c r="AV21" s="9">
        <v>0</v>
      </c>
      <c r="AW21" s="9">
        <v>0</v>
      </c>
      <c r="AX21" s="9">
        <v>0</v>
      </c>
      <c r="AY21" s="9">
        <v>0</v>
      </c>
      <c r="AZ21" s="9">
        <v>0</v>
      </c>
      <c r="BA21" s="9">
        <v>0</v>
      </c>
      <c r="BB21" s="9">
        <v>0</v>
      </c>
      <c r="BC21" s="9">
        <v>0</v>
      </c>
      <c r="BD21" s="9">
        <v>0</v>
      </c>
      <c r="BE21" s="9">
        <v>0</v>
      </c>
      <c r="BF21" s="9">
        <v>0</v>
      </c>
      <c r="BG21" s="9">
        <v>0</v>
      </c>
      <c r="BH21" s="9">
        <v>0</v>
      </c>
      <c r="BI21" s="9">
        <v>0</v>
      </c>
      <c r="BJ21" s="9">
        <v>0</v>
      </c>
      <c r="BK21" s="9">
        <v>0</v>
      </c>
      <c r="BL21" s="9">
        <v>0</v>
      </c>
      <c r="BM21" s="9">
        <v>0</v>
      </c>
      <c r="BN21" s="9">
        <v>0</v>
      </c>
      <c r="BO21" s="9">
        <v>0</v>
      </c>
      <c r="BR21" s="1"/>
    </row>
    <row r="22" spans="1:70" ht="53.25" customHeight="1">
      <c r="A22" s="6" t="s">
        <v>24</v>
      </c>
      <c r="B22" s="7" t="s">
        <v>25</v>
      </c>
      <c r="C22" s="8">
        <v>90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  <c r="AB22" s="9">
        <v>0</v>
      </c>
      <c r="AC22" s="9">
        <v>0</v>
      </c>
      <c r="AD22" s="9">
        <v>0</v>
      </c>
      <c r="AE22" s="9">
        <v>0</v>
      </c>
      <c r="AF22" s="9">
        <v>0</v>
      </c>
      <c r="AG22" s="9">
        <v>0</v>
      </c>
      <c r="AH22" s="9">
        <v>0</v>
      </c>
      <c r="AI22" s="9">
        <v>0</v>
      </c>
      <c r="AJ22" s="9">
        <v>0</v>
      </c>
      <c r="AK22" s="9">
        <v>0</v>
      </c>
      <c r="AL22" s="9">
        <v>0</v>
      </c>
      <c r="AM22" s="9">
        <v>0</v>
      </c>
      <c r="AN22" s="9">
        <v>0</v>
      </c>
      <c r="AO22" s="9">
        <v>0</v>
      </c>
      <c r="AP22" s="9">
        <v>0</v>
      </c>
      <c r="AQ22" s="9">
        <v>0</v>
      </c>
      <c r="AR22" s="9">
        <v>0</v>
      </c>
      <c r="AS22" s="9">
        <v>0</v>
      </c>
      <c r="AT22" s="9">
        <v>0</v>
      </c>
      <c r="AU22" s="9">
        <v>0</v>
      </c>
      <c r="AV22" s="9">
        <v>0</v>
      </c>
      <c r="AW22" s="9">
        <v>0</v>
      </c>
      <c r="AX22" s="9">
        <v>0</v>
      </c>
      <c r="AY22" s="9">
        <v>0</v>
      </c>
      <c r="AZ22" s="9">
        <v>0</v>
      </c>
      <c r="BA22" s="9">
        <v>0</v>
      </c>
      <c r="BB22" s="9">
        <v>0</v>
      </c>
      <c r="BC22" s="9">
        <v>0</v>
      </c>
      <c r="BD22" s="9">
        <v>0</v>
      </c>
      <c r="BE22" s="9">
        <v>0</v>
      </c>
      <c r="BF22" s="9">
        <v>0</v>
      </c>
      <c r="BG22" s="9">
        <v>0</v>
      </c>
      <c r="BH22" s="9">
        <v>0</v>
      </c>
      <c r="BI22" s="9">
        <v>0</v>
      </c>
      <c r="BJ22" s="9">
        <v>0</v>
      </c>
      <c r="BK22" s="9">
        <v>0</v>
      </c>
      <c r="BL22" s="9">
        <v>0</v>
      </c>
      <c r="BM22" s="9">
        <v>0</v>
      </c>
      <c r="BN22" s="9">
        <v>0</v>
      </c>
      <c r="BO22" s="9">
        <v>0</v>
      </c>
      <c r="BR22" s="1"/>
    </row>
    <row r="23" spans="1:70" ht="21.75" customHeight="1">
      <c r="A23" s="6" t="s">
        <v>26</v>
      </c>
      <c r="B23" s="7" t="s">
        <v>27</v>
      </c>
      <c r="C23" s="8">
        <v>100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  <c r="AB23" s="9">
        <v>0</v>
      </c>
      <c r="AC23" s="9">
        <v>0</v>
      </c>
      <c r="AD23" s="9">
        <v>0</v>
      </c>
      <c r="AE23" s="9">
        <v>0</v>
      </c>
      <c r="AF23" s="9">
        <v>0</v>
      </c>
      <c r="AG23" s="9">
        <v>0</v>
      </c>
      <c r="AH23" s="9">
        <v>0</v>
      </c>
      <c r="AI23" s="9">
        <v>0</v>
      </c>
      <c r="AJ23" s="9">
        <v>0</v>
      </c>
      <c r="AK23" s="9">
        <v>0</v>
      </c>
      <c r="AL23" s="9">
        <v>0</v>
      </c>
      <c r="AM23" s="9">
        <v>0</v>
      </c>
      <c r="AN23" s="9">
        <v>0</v>
      </c>
      <c r="AO23" s="9">
        <v>0</v>
      </c>
      <c r="AP23" s="9">
        <v>0</v>
      </c>
      <c r="AQ23" s="9">
        <v>0</v>
      </c>
      <c r="AR23" s="9">
        <v>0</v>
      </c>
      <c r="AS23" s="9">
        <v>0</v>
      </c>
      <c r="AT23" s="9">
        <v>0</v>
      </c>
      <c r="AU23" s="9">
        <v>0</v>
      </c>
      <c r="AV23" s="9">
        <v>0</v>
      </c>
      <c r="AW23" s="9">
        <v>0</v>
      </c>
      <c r="AX23" s="9">
        <v>0</v>
      </c>
      <c r="AY23" s="9">
        <v>0</v>
      </c>
      <c r="AZ23" s="9">
        <v>0</v>
      </c>
      <c r="BA23" s="9">
        <v>0</v>
      </c>
      <c r="BB23" s="9">
        <v>0</v>
      </c>
      <c r="BC23" s="9">
        <v>0</v>
      </c>
      <c r="BD23" s="9">
        <v>0</v>
      </c>
      <c r="BE23" s="9">
        <v>0</v>
      </c>
      <c r="BF23" s="9">
        <v>0</v>
      </c>
      <c r="BG23" s="9">
        <v>0</v>
      </c>
      <c r="BH23" s="9">
        <v>0</v>
      </c>
      <c r="BI23" s="9">
        <v>0</v>
      </c>
      <c r="BJ23" s="9">
        <v>0</v>
      </c>
      <c r="BK23" s="9">
        <v>0</v>
      </c>
      <c r="BL23" s="9">
        <v>0</v>
      </c>
      <c r="BM23" s="9">
        <v>0</v>
      </c>
      <c r="BN23" s="9">
        <v>0</v>
      </c>
      <c r="BO23" s="9">
        <v>0</v>
      </c>
      <c r="BR23" s="1"/>
    </row>
    <row r="24" spans="1:70" ht="30" customHeight="1">
      <c r="A24" s="6" t="s">
        <v>28</v>
      </c>
      <c r="B24" s="7" t="s">
        <v>29</v>
      </c>
      <c r="C24" s="8">
        <v>110</v>
      </c>
      <c r="D24" s="9">
        <v>0</v>
      </c>
      <c r="E24" s="9">
        <v>0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  <c r="Q24" s="9">
        <v>0</v>
      </c>
      <c r="R24" s="9">
        <v>0</v>
      </c>
      <c r="S24" s="9">
        <v>0</v>
      </c>
      <c r="T24" s="9">
        <v>0</v>
      </c>
      <c r="U24" s="9">
        <v>0</v>
      </c>
      <c r="V24" s="9">
        <v>0</v>
      </c>
      <c r="W24" s="9">
        <v>0</v>
      </c>
      <c r="X24" s="9">
        <v>0</v>
      </c>
      <c r="Y24" s="9">
        <v>0</v>
      </c>
      <c r="Z24" s="9">
        <v>0</v>
      </c>
      <c r="AA24" s="9">
        <v>0</v>
      </c>
      <c r="AB24" s="9">
        <v>0</v>
      </c>
      <c r="AC24" s="9">
        <v>0</v>
      </c>
      <c r="AD24" s="9">
        <v>0</v>
      </c>
      <c r="AE24" s="9">
        <v>0</v>
      </c>
      <c r="AF24" s="9">
        <v>0</v>
      </c>
      <c r="AG24" s="9">
        <v>0</v>
      </c>
      <c r="AH24" s="9">
        <v>0</v>
      </c>
      <c r="AI24" s="9">
        <v>0</v>
      </c>
      <c r="AJ24" s="9">
        <v>0</v>
      </c>
      <c r="AK24" s="9">
        <v>0</v>
      </c>
      <c r="AL24" s="9">
        <v>0</v>
      </c>
      <c r="AM24" s="9">
        <v>0</v>
      </c>
      <c r="AN24" s="9">
        <v>0</v>
      </c>
      <c r="AO24" s="9">
        <v>0</v>
      </c>
      <c r="AP24" s="9">
        <v>0</v>
      </c>
      <c r="AQ24" s="9">
        <v>0</v>
      </c>
      <c r="AR24" s="9">
        <v>0</v>
      </c>
      <c r="AS24" s="9">
        <v>0</v>
      </c>
      <c r="AT24" s="9">
        <v>0</v>
      </c>
      <c r="AU24" s="9">
        <v>0</v>
      </c>
      <c r="AV24" s="9">
        <v>0</v>
      </c>
      <c r="AW24" s="9">
        <v>0</v>
      </c>
      <c r="AX24" s="9">
        <v>0</v>
      </c>
      <c r="AY24" s="9">
        <v>0</v>
      </c>
      <c r="AZ24" s="9">
        <v>0</v>
      </c>
      <c r="BA24" s="9">
        <v>0</v>
      </c>
      <c r="BB24" s="9">
        <v>0</v>
      </c>
      <c r="BC24" s="9">
        <v>0</v>
      </c>
      <c r="BD24" s="9">
        <v>0</v>
      </c>
      <c r="BE24" s="9">
        <v>0</v>
      </c>
      <c r="BF24" s="9">
        <v>0</v>
      </c>
      <c r="BG24" s="9">
        <v>0</v>
      </c>
      <c r="BH24" s="9">
        <v>0</v>
      </c>
      <c r="BI24" s="9">
        <v>0</v>
      </c>
      <c r="BJ24" s="9">
        <v>0</v>
      </c>
      <c r="BK24" s="9">
        <v>0</v>
      </c>
      <c r="BL24" s="9">
        <v>0</v>
      </c>
      <c r="BM24" s="9">
        <v>0</v>
      </c>
      <c r="BN24" s="9">
        <v>0</v>
      </c>
      <c r="BO24" s="9">
        <v>0</v>
      </c>
      <c r="BR24" s="1"/>
    </row>
    <row r="25" spans="1:70" ht="43.5" customHeight="1">
      <c r="A25" s="6" t="s">
        <v>30</v>
      </c>
      <c r="B25" s="7" t="s">
        <v>31</v>
      </c>
      <c r="C25" s="8">
        <v>120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0</v>
      </c>
      <c r="P25" s="9">
        <v>0</v>
      </c>
      <c r="Q25" s="9">
        <v>0</v>
      </c>
      <c r="R25" s="9">
        <v>0</v>
      </c>
      <c r="S25" s="9">
        <v>0</v>
      </c>
      <c r="T25" s="9">
        <v>0</v>
      </c>
      <c r="U25" s="9">
        <v>0</v>
      </c>
      <c r="V25" s="9">
        <v>0</v>
      </c>
      <c r="W25" s="9">
        <v>0</v>
      </c>
      <c r="X25" s="9">
        <v>0</v>
      </c>
      <c r="Y25" s="9">
        <v>0</v>
      </c>
      <c r="Z25" s="9">
        <v>0</v>
      </c>
      <c r="AA25" s="9">
        <v>0</v>
      </c>
      <c r="AB25" s="9">
        <v>0</v>
      </c>
      <c r="AC25" s="9">
        <v>0</v>
      </c>
      <c r="AD25" s="9">
        <v>0</v>
      </c>
      <c r="AE25" s="9">
        <v>0</v>
      </c>
      <c r="AF25" s="9">
        <v>0</v>
      </c>
      <c r="AG25" s="9">
        <v>0</v>
      </c>
      <c r="AH25" s="9">
        <v>0</v>
      </c>
      <c r="AI25" s="9">
        <v>0</v>
      </c>
      <c r="AJ25" s="9">
        <v>0</v>
      </c>
      <c r="AK25" s="9">
        <v>0</v>
      </c>
      <c r="AL25" s="9">
        <v>0</v>
      </c>
      <c r="AM25" s="9">
        <v>0</v>
      </c>
      <c r="AN25" s="9">
        <v>0</v>
      </c>
      <c r="AO25" s="9">
        <v>0</v>
      </c>
      <c r="AP25" s="9">
        <v>0</v>
      </c>
      <c r="AQ25" s="9">
        <v>0</v>
      </c>
      <c r="AR25" s="9">
        <v>0</v>
      </c>
      <c r="AS25" s="9">
        <v>0</v>
      </c>
      <c r="AT25" s="9">
        <v>0</v>
      </c>
      <c r="AU25" s="9">
        <v>0</v>
      </c>
      <c r="AV25" s="9">
        <v>0</v>
      </c>
      <c r="AW25" s="9">
        <v>0</v>
      </c>
      <c r="AX25" s="9">
        <v>0</v>
      </c>
      <c r="AY25" s="9">
        <v>0</v>
      </c>
      <c r="AZ25" s="9">
        <v>0</v>
      </c>
      <c r="BA25" s="9">
        <v>0</v>
      </c>
      <c r="BB25" s="9">
        <v>0</v>
      </c>
      <c r="BC25" s="9">
        <v>0</v>
      </c>
      <c r="BD25" s="9">
        <v>0</v>
      </c>
      <c r="BE25" s="9">
        <v>0</v>
      </c>
      <c r="BF25" s="9">
        <v>0</v>
      </c>
      <c r="BG25" s="9">
        <v>0</v>
      </c>
      <c r="BH25" s="9">
        <v>0</v>
      </c>
      <c r="BI25" s="9">
        <v>0</v>
      </c>
      <c r="BJ25" s="9">
        <v>0</v>
      </c>
      <c r="BK25" s="9">
        <v>0</v>
      </c>
      <c r="BL25" s="9">
        <v>0</v>
      </c>
      <c r="BM25" s="9">
        <v>0</v>
      </c>
      <c r="BN25" s="9">
        <v>0</v>
      </c>
      <c r="BO25" s="9">
        <v>0</v>
      </c>
      <c r="BR25" s="1"/>
    </row>
    <row r="26" spans="1:70">
      <c r="A26" s="6" t="s">
        <v>5</v>
      </c>
      <c r="B26" s="8" t="s">
        <v>9</v>
      </c>
      <c r="C26" s="8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R26" s="1"/>
    </row>
    <row r="27" spans="1:70" ht="30" customHeight="1">
      <c r="A27" s="6" t="s">
        <v>32</v>
      </c>
      <c r="B27" s="7" t="s">
        <v>33</v>
      </c>
      <c r="C27" s="8">
        <v>130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  <c r="Q27" s="9">
        <v>0</v>
      </c>
      <c r="R27" s="9">
        <v>0</v>
      </c>
      <c r="S27" s="9">
        <v>0</v>
      </c>
      <c r="T27" s="9">
        <v>0</v>
      </c>
      <c r="U27" s="9">
        <v>0</v>
      </c>
      <c r="V27" s="9">
        <v>0</v>
      </c>
      <c r="W27" s="9">
        <v>0</v>
      </c>
      <c r="X27" s="9">
        <v>0</v>
      </c>
      <c r="Y27" s="9">
        <v>0</v>
      </c>
      <c r="Z27" s="9">
        <v>0</v>
      </c>
      <c r="AA27" s="9">
        <v>0</v>
      </c>
      <c r="AB27" s="9">
        <v>0</v>
      </c>
      <c r="AC27" s="9">
        <v>0</v>
      </c>
      <c r="AD27" s="9">
        <v>0</v>
      </c>
      <c r="AE27" s="9">
        <v>0</v>
      </c>
      <c r="AF27" s="9">
        <v>0</v>
      </c>
      <c r="AG27" s="9">
        <v>0</v>
      </c>
      <c r="AH27" s="9">
        <v>0</v>
      </c>
      <c r="AI27" s="9">
        <v>0</v>
      </c>
      <c r="AJ27" s="9">
        <v>0</v>
      </c>
      <c r="AK27" s="9">
        <v>0</v>
      </c>
      <c r="AL27" s="9">
        <v>0</v>
      </c>
      <c r="AM27" s="9">
        <v>0</v>
      </c>
      <c r="AN27" s="9">
        <v>0</v>
      </c>
      <c r="AO27" s="9">
        <v>0</v>
      </c>
      <c r="AP27" s="9">
        <v>0</v>
      </c>
      <c r="AQ27" s="9">
        <v>0</v>
      </c>
      <c r="AR27" s="9">
        <v>0</v>
      </c>
      <c r="AS27" s="9">
        <v>0</v>
      </c>
      <c r="AT27" s="9">
        <v>0</v>
      </c>
      <c r="AU27" s="9">
        <v>0</v>
      </c>
      <c r="AV27" s="9">
        <v>0</v>
      </c>
      <c r="AW27" s="9">
        <v>0</v>
      </c>
      <c r="AX27" s="9">
        <v>0</v>
      </c>
      <c r="AY27" s="9">
        <v>0</v>
      </c>
      <c r="AZ27" s="9">
        <v>0</v>
      </c>
      <c r="BA27" s="9">
        <v>0</v>
      </c>
      <c r="BB27" s="9">
        <v>0</v>
      </c>
      <c r="BC27" s="9">
        <v>0</v>
      </c>
      <c r="BD27" s="9">
        <v>0</v>
      </c>
      <c r="BE27" s="9">
        <v>0</v>
      </c>
      <c r="BF27" s="9">
        <v>0</v>
      </c>
      <c r="BG27" s="9">
        <v>0</v>
      </c>
      <c r="BH27" s="9">
        <v>0</v>
      </c>
      <c r="BI27" s="9">
        <v>0</v>
      </c>
      <c r="BJ27" s="9">
        <v>0</v>
      </c>
      <c r="BK27" s="9">
        <v>0</v>
      </c>
      <c r="BL27" s="9">
        <v>0</v>
      </c>
      <c r="BM27" s="9">
        <v>0</v>
      </c>
      <c r="BN27" s="9">
        <v>0</v>
      </c>
      <c r="BO27" s="9">
        <v>0</v>
      </c>
      <c r="BR27" s="1"/>
    </row>
    <row r="28" spans="1:70" ht="67.5" customHeight="1">
      <c r="A28" s="6" t="s">
        <v>34</v>
      </c>
      <c r="B28" s="7" t="s">
        <v>35</v>
      </c>
      <c r="C28" s="8">
        <v>140</v>
      </c>
      <c r="D28" s="9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9">
        <v>0</v>
      </c>
      <c r="Q28" s="9">
        <v>0</v>
      </c>
      <c r="R28" s="9">
        <v>0</v>
      </c>
      <c r="S28" s="9">
        <v>0</v>
      </c>
      <c r="T28" s="9">
        <v>0</v>
      </c>
      <c r="U28" s="9">
        <v>0</v>
      </c>
      <c r="V28" s="9">
        <v>0</v>
      </c>
      <c r="W28" s="9">
        <v>0</v>
      </c>
      <c r="X28" s="9">
        <v>0</v>
      </c>
      <c r="Y28" s="9">
        <v>0</v>
      </c>
      <c r="Z28" s="9">
        <v>0</v>
      </c>
      <c r="AA28" s="9">
        <v>0</v>
      </c>
      <c r="AB28" s="9">
        <v>0</v>
      </c>
      <c r="AC28" s="9">
        <v>0</v>
      </c>
      <c r="AD28" s="9">
        <v>0</v>
      </c>
      <c r="AE28" s="9">
        <v>0</v>
      </c>
      <c r="AF28" s="9">
        <v>0</v>
      </c>
      <c r="AG28" s="9">
        <v>0</v>
      </c>
      <c r="AH28" s="9">
        <v>0</v>
      </c>
      <c r="AI28" s="9">
        <v>0</v>
      </c>
      <c r="AJ28" s="9">
        <v>0</v>
      </c>
      <c r="AK28" s="9">
        <v>0</v>
      </c>
      <c r="AL28" s="9">
        <v>0</v>
      </c>
      <c r="AM28" s="9">
        <v>0</v>
      </c>
      <c r="AN28" s="9">
        <v>0</v>
      </c>
      <c r="AO28" s="9">
        <v>0</v>
      </c>
      <c r="AP28" s="9">
        <v>0</v>
      </c>
      <c r="AQ28" s="9">
        <v>0</v>
      </c>
      <c r="AR28" s="9">
        <v>0</v>
      </c>
      <c r="AS28" s="9">
        <v>0</v>
      </c>
      <c r="AT28" s="9">
        <v>0</v>
      </c>
      <c r="AU28" s="9">
        <v>0</v>
      </c>
      <c r="AV28" s="9">
        <v>0</v>
      </c>
      <c r="AW28" s="9">
        <v>0</v>
      </c>
      <c r="AX28" s="9">
        <v>0</v>
      </c>
      <c r="AY28" s="9">
        <v>0</v>
      </c>
      <c r="AZ28" s="9">
        <v>0</v>
      </c>
      <c r="BA28" s="9">
        <v>0</v>
      </c>
      <c r="BB28" s="9">
        <v>0</v>
      </c>
      <c r="BC28" s="9">
        <v>0</v>
      </c>
      <c r="BD28" s="9">
        <v>0</v>
      </c>
      <c r="BE28" s="9">
        <v>0</v>
      </c>
      <c r="BF28" s="9">
        <v>0</v>
      </c>
      <c r="BG28" s="9">
        <v>0</v>
      </c>
      <c r="BH28" s="9">
        <v>0</v>
      </c>
      <c r="BI28" s="9">
        <v>0</v>
      </c>
      <c r="BJ28" s="9">
        <v>0</v>
      </c>
      <c r="BK28" s="9">
        <v>0</v>
      </c>
      <c r="BL28" s="9">
        <v>0</v>
      </c>
      <c r="BM28" s="9">
        <v>0</v>
      </c>
      <c r="BN28" s="9">
        <v>0</v>
      </c>
      <c r="BO28" s="9">
        <v>0</v>
      </c>
      <c r="BR28" s="1"/>
    </row>
    <row r="29" spans="1:70">
      <c r="A29" s="6" t="s">
        <v>5</v>
      </c>
      <c r="B29" s="8" t="s">
        <v>9</v>
      </c>
      <c r="C29" s="8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R29" s="1"/>
    </row>
    <row r="30" spans="1:70" ht="77.25" customHeight="1">
      <c r="A30" s="6" t="s">
        <v>36</v>
      </c>
      <c r="B30" s="7" t="s">
        <v>37</v>
      </c>
      <c r="C30" s="8">
        <v>150</v>
      </c>
      <c r="D30" s="9">
        <v>0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">
        <v>0</v>
      </c>
      <c r="Q30" s="9">
        <v>0</v>
      </c>
      <c r="R30" s="9">
        <v>0</v>
      </c>
      <c r="S30" s="9">
        <v>0</v>
      </c>
      <c r="T30" s="9">
        <v>0</v>
      </c>
      <c r="U30" s="9">
        <v>0</v>
      </c>
      <c r="V30" s="9">
        <v>0</v>
      </c>
      <c r="W30" s="9">
        <v>0</v>
      </c>
      <c r="X30" s="9">
        <v>0</v>
      </c>
      <c r="Y30" s="9">
        <v>0</v>
      </c>
      <c r="Z30" s="9">
        <v>0</v>
      </c>
      <c r="AA30" s="9">
        <v>0</v>
      </c>
      <c r="AB30" s="9">
        <v>0</v>
      </c>
      <c r="AC30" s="9">
        <v>0</v>
      </c>
      <c r="AD30" s="9">
        <v>0</v>
      </c>
      <c r="AE30" s="9">
        <v>0</v>
      </c>
      <c r="AF30" s="9">
        <v>0</v>
      </c>
      <c r="AG30" s="9">
        <v>0</v>
      </c>
      <c r="AH30" s="9">
        <v>0</v>
      </c>
      <c r="AI30" s="9">
        <v>0</v>
      </c>
      <c r="AJ30" s="9">
        <v>0</v>
      </c>
      <c r="AK30" s="9">
        <v>0</v>
      </c>
      <c r="AL30" s="9">
        <v>0</v>
      </c>
      <c r="AM30" s="9">
        <v>0</v>
      </c>
      <c r="AN30" s="9">
        <v>0</v>
      </c>
      <c r="AO30" s="9">
        <v>0</v>
      </c>
      <c r="AP30" s="9">
        <v>0</v>
      </c>
      <c r="AQ30" s="9">
        <v>0</v>
      </c>
      <c r="AR30" s="9">
        <v>0</v>
      </c>
      <c r="AS30" s="9">
        <v>0</v>
      </c>
      <c r="AT30" s="9">
        <v>0</v>
      </c>
      <c r="AU30" s="9">
        <v>0</v>
      </c>
      <c r="AV30" s="9">
        <v>0</v>
      </c>
      <c r="AW30" s="9">
        <v>0</v>
      </c>
      <c r="AX30" s="9">
        <v>0</v>
      </c>
      <c r="AY30" s="9">
        <v>0</v>
      </c>
      <c r="AZ30" s="9">
        <v>0</v>
      </c>
      <c r="BA30" s="9">
        <v>0</v>
      </c>
      <c r="BB30" s="9">
        <v>0</v>
      </c>
      <c r="BC30" s="9">
        <v>0</v>
      </c>
      <c r="BD30" s="9">
        <v>0</v>
      </c>
      <c r="BE30" s="9">
        <v>0</v>
      </c>
      <c r="BF30" s="9">
        <v>0</v>
      </c>
      <c r="BG30" s="9">
        <v>0</v>
      </c>
      <c r="BH30" s="9">
        <v>0</v>
      </c>
      <c r="BI30" s="9">
        <v>0</v>
      </c>
      <c r="BJ30" s="9">
        <v>0</v>
      </c>
      <c r="BK30" s="9">
        <v>0</v>
      </c>
      <c r="BL30" s="9">
        <v>0</v>
      </c>
      <c r="BM30" s="9">
        <v>0</v>
      </c>
      <c r="BN30" s="9">
        <v>0</v>
      </c>
      <c r="BO30" s="9">
        <v>0</v>
      </c>
      <c r="BR30" s="1"/>
    </row>
    <row r="31" spans="1:70" ht="90" customHeight="1">
      <c r="A31" s="6" t="s">
        <v>38</v>
      </c>
      <c r="B31" s="7" t="s">
        <v>39</v>
      </c>
      <c r="C31" s="8">
        <v>160</v>
      </c>
      <c r="D31" s="9">
        <v>0</v>
      </c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  <c r="Q31" s="9">
        <v>0</v>
      </c>
      <c r="R31" s="9">
        <v>0</v>
      </c>
      <c r="S31" s="9">
        <v>0</v>
      </c>
      <c r="T31" s="9">
        <v>0</v>
      </c>
      <c r="U31" s="9">
        <v>0</v>
      </c>
      <c r="V31" s="9">
        <v>0</v>
      </c>
      <c r="W31" s="9">
        <v>0</v>
      </c>
      <c r="X31" s="9">
        <v>0</v>
      </c>
      <c r="Y31" s="9">
        <v>0</v>
      </c>
      <c r="Z31" s="9">
        <v>0</v>
      </c>
      <c r="AA31" s="9">
        <v>0</v>
      </c>
      <c r="AB31" s="9">
        <v>0</v>
      </c>
      <c r="AC31" s="9">
        <v>0</v>
      </c>
      <c r="AD31" s="9">
        <v>0</v>
      </c>
      <c r="AE31" s="9">
        <v>0</v>
      </c>
      <c r="AF31" s="9">
        <v>0</v>
      </c>
      <c r="AG31" s="9">
        <v>0</v>
      </c>
      <c r="AH31" s="9">
        <v>0</v>
      </c>
      <c r="AI31" s="9">
        <v>0</v>
      </c>
      <c r="AJ31" s="9">
        <v>0</v>
      </c>
      <c r="AK31" s="9">
        <v>0</v>
      </c>
      <c r="AL31" s="9">
        <v>0</v>
      </c>
      <c r="AM31" s="9">
        <v>0</v>
      </c>
      <c r="AN31" s="9">
        <v>0</v>
      </c>
      <c r="AO31" s="9">
        <v>0</v>
      </c>
      <c r="AP31" s="9">
        <v>0</v>
      </c>
      <c r="AQ31" s="9">
        <v>0</v>
      </c>
      <c r="AR31" s="9">
        <v>0</v>
      </c>
      <c r="AS31" s="9">
        <v>0</v>
      </c>
      <c r="AT31" s="9">
        <v>0</v>
      </c>
      <c r="AU31" s="9">
        <v>0</v>
      </c>
      <c r="AV31" s="9">
        <v>0</v>
      </c>
      <c r="AW31" s="9">
        <v>0</v>
      </c>
      <c r="AX31" s="9">
        <v>0</v>
      </c>
      <c r="AY31" s="9">
        <v>0</v>
      </c>
      <c r="AZ31" s="9">
        <v>0</v>
      </c>
      <c r="BA31" s="9">
        <v>0</v>
      </c>
      <c r="BB31" s="9">
        <v>0</v>
      </c>
      <c r="BC31" s="9">
        <v>0</v>
      </c>
      <c r="BD31" s="9">
        <v>0</v>
      </c>
      <c r="BE31" s="9">
        <v>0</v>
      </c>
      <c r="BF31" s="9">
        <v>0</v>
      </c>
      <c r="BG31" s="9">
        <v>0</v>
      </c>
      <c r="BH31" s="9">
        <v>0</v>
      </c>
      <c r="BI31" s="9">
        <v>0</v>
      </c>
      <c r="BJ31" s="9">
        <v>0</v>
      </c>
      <c r="BK31" s="9">
        <v>0</v>
      </c>
      <c r="BL31" s="9">
        <v>0</v>
      </c>
      <c r="BM31" s="9">
        <v>0</v>
      </c>
      <c r="BN31" s="9">
        <v>0</v>
      </c>
      <c r="BO31" s="9">
        <v>0</v>
      </c>
      <c r="BR31" s="1"/>
    </row>
    <row r="32" spans="1:70" ht="53.25" customHeight="1">
      <c r="A32" s="6" t="s">
        <v>40</v>
      </c>
      <c r="B32" s="7" t="s">
        <v>41</v>
      </c>
      <c r="C32" s="8">
        <v>170</v>
      </c>
      <c r="D32" s="9">
        <v>0</v>
      </c>
      <c r="E32" s="9">
        <v>0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  <c r="Q32" s="9">
        <v>0</v>
      </c>
      <c r="R32" s="9">
        <v>0</v>
      </c>
      <c r="S32" s="9">
        <v>0</v>
      </c>
      <c r="T32" s="9">
        <v>0</v>
      </c>
      <c r="U32" s="9">
        <v>0</v>
      </c>
      <c r="V32" s="9">
        <v>0</v>
      </c>
      <c r="W32" s="9">
        <v>0</v>
      </c>
      <c r="X32" s="9">
        <v>0</v>
      </c>
      <c r="Y32" s="9">
        <v>0</v>
      </c>
      <c r="Z32" s="9">
        <v>0</v>
      </c>
      <c r="AA32" s="9">
        <v>0</v>
      </c>
      <c r="AB32" s="9">
        <v>0</v>
      </c>
      <c r="AC32" s="9">
        <v>0</v>
      </c>
      <c r="AD32" s="9">
        <v>0</v>
      </c>
      <c r="AE32" s="9">
        <v>0</v>
      </c>
      <c r="AF32" s="9">
        <v>0</v>
      </c>
      <c r="AG32" s="9">
        <v>0</v>
      </c>
      <c r="AH32" s="9">
        <v>0</v>
      </c>
      <c r="AI32" s="9">
        <v>0</v>
      </c>
      <c r="AJ32" s="9">
        <v>0</v>
      </c>
      <c r="AK32" s="9">
        <v>0</v>
      </c>
      <c r="AL32" s="9">
        <v>0</v>
      </c>
      <c r="AM32" s="9">
        <v>0</v>
      </c>
      <c r="AN32" s="9">
        <v>0</v>
      </c>
      <c r="AO32" s="9">
        <v>0</v>
      </c>
      <c r="AP32" s="9">
        <v>0</v>
      </c>
      <c r="AQ32" s="9">
        <v>0</v>
      </c>
      <c r="AR32" s="9">
        <v>0</v>
      </c>
      <c r="AS32" s="9">
        <v>0</v>
      </c>
      <c r="AT32" s="9">
        <v>0</v>
      </c>
      <c r="AU32" s="9">
        <v>0</v>
      </c>
      <c r="AV32" s="9">
        <v>0</v>
      </c>
      <c r="AW32" s="9">
        <v>0</v>
      </c>
      <c r="AX32" s="9">
        <v>0</v>
      </c>
      <c r="AY32" s="9">
        <v>0</v>
      </c>
      <c r="AZ32" s="9">
        <v>0</v>
      </c>
      <c r="BA32" s="9">
        <v>0</v>
      </c>
      <c r="BB32" s="9">
        <v>0</v>
      </c>
      <c r="BC32" s="9">
        <v>0</v>
      </c>
      <c r="BD32" s="9">
        <v>0</v>
      </c>
      <c r="BE32" s="9">
        <v>0</v>
      </c>
      <c r="BF32" s="9">
        <v>0</v>
      </c>
      <c r="BG32" s="9">
        <v>0</v>
      </c>
      <c r="BH32" s="9">
        <v>0</v>
      </c>
      <c r="BI32" s="9">
        <v>0</v>
      </c>
      <c r="BJ32" s="9">
        <v>0</v>
      </c>
      <c r="BK32" s="9">
        <v>0</v>
      </c>
      <c r="BL32" s="9">
        <v>0</v>
      </c>
      <c r="BM32" s="9">
        <v>0</v>
      </c>
      <c r="BN32" s="9">
        <v>0</v>
      </c>
      <c r="BO32" s="9">
        <v>0</v>
      </c>
      <c r="BR32" s="1"/>
    </row>
    <row r="33" spans="1:70" ht="55.5" customHeight="1">
      <c r="A33" s="6" t="s">
        <v>42</v>
      </c>
      <c r="B33" s="7" t="s">
        <v>43</v>
      </c>
      <c r="C33" s="8">
        <v>180</v>
      </c>
      <c r="D33" s="9">
        <v>0</v>
      </c>
      <c r="E33" s="9">
        <v>0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9">
        <v>0</v>
      </c>
      <c r="Q33" s="9">
        <v>0</v>
      </c>
      <c r="R33" s="9">
        <v>0</v>
      </c>
      <c r="S33" s="9">
        <v>0</v>
      </c>
      <c r="T33" s="9">
        <v>0</v>
      </c>
      <c r="U33" s="9">
        <v>0</v>
      </c>
      <c r="V33" s="9">
        <v>0</v>
      </c>
      <c r="W33" s="9">
        <v>0</v>
      </c>
      <c r="X33" s="9">
        <v>0</v>
      </c>
      <c r="Y33" s="9">
        <v>0</v>
      </c>
      <c r="Z33" s="9">
        <v>0</v>
      </c>
      <c r="AA33" s="9">
        <v>0</v>
      </c>
      <c r="AB33" s="9">
        <v>0</v>
      </c>
      <c r="AC33" s="9">
        <v>0</v>
      </c>
      <c r="AD33" s="9">
        <v>0</v>
      </c>
      <c r="AE33" s="9">
        <v>0</v>
      </c>
      <c r="AF33" s="9">
        <v>0</v>
      </c>
      <c r="AG33" s="9">
        <v>0</v>
      </c>
      <c r="AH33" s="9">
        <v>0</v>
      </c>
      <c r="AI33" s="9">
        <v>0</v>
      </c>
      <c r="AJ33" s="9">
        <v>0</v>
      </c>
      <c r="AK33" s="9">
        <v>0</v>
      </c>
      <c r="AL33" s="9">
        <v>0</v>
      </c>
      <c r="AM33" s="9">
        <v>0</v>
      </c>
      <c r="AN33" s="9">
        <v>0</v>
      </c>
      <c r="AO33" s="9">
        <v>0</v>
      </c>
      <c r="AP33" s="9">
        <v>0</v>
      </c>
      <c r="AQ33" s="9">
        <v>0</v>
      </c>
      <c r="AR33" s="9">
        <v>0</v>
      </c>
      <c r="AS33" s="9">
        <v>0</v>
      </c>
      <c r="AT33" s="9">
        <v>0</v>
      </c>
      <c r="AU33" s="9">
        <v>0</v>
      </c>
      <c r="AV33" s="9">
        <v>0</v>
      </c>
      <c r="AW33" s="9">
        <v>0</v>
      </c>
      <c r="AX33" s="9">
        <v>0</v>
      </c>
      <c r="AY33" s="9">
        <v>0</v>
      </c>
      <c r="AZ33" s="9">
        <v>0</v>
      </c>
      <c r="BA33" s="9">
        <v>0</v>
      </c>
      <c r="BB33" s="9">
        <v>0</v>
      </c>
      <c r="BC33" s="9">
        <v>0</v>
      </c>
      <c r="BD33" s="9">
        <v>0</v>
      </c>
      <c r="BE33" s="9">
        <v>0</v>
      </c>
      <c r="BF33" s="9">
        <v>0</v>
      </c>
      <c r="BG33" s="9">
        <v>0</v>
      </c>
      <c r="BH33" s="9">
        <v>0</v>
      </c>
      <c r="BI33" s="9">
        <v>0</v>
      </c>
      <c r="BJ33" s="9">
        <v>0</v>
      </c>
      <c r="BK33" s="9">
        <v>0</v>
      </c>
      <c r="BL33" s="9">
        <v>0</v>
      </c>
      <c r="BM33" s="9">
        <v>0</v>
      </c>
      <c r="BN33" s="9">
        <v>0</v>
      </c>
      <c r="BO33" s="9">
        <v>0</v>
      </c>
      <c r="BR33" s="1"/>
    </row>
    <row r="34" spans="1:70" ht="30" customHeight="1">
      <c r="A34" s="6" t="s">
        <v>44</v>
      </c>
      <c r="B34" s="7" t="s">
        <v>45</v>
      </c>
      <c r="C34" s="8">
        <v>190</v>
      </c>
      <c r="D34" s="9">
        <v>11250</v>
      </c>
      <c r="E34" s="9">
        <v>3077</v>
      </c>
      <c r="F34" s="9">
        <v>45300.1</v>
      </c>
      <c r="G34" s="9">
        <v>24633.5</v>
      </c>
      <c r="H34" s="9">
        <v>1800</v>
      </c>
      <c r="I34" s="9">
        <v>8500</v>
      </c>
      <c r="J34" s="9">
        <v>24633.5</v>
      </c>
      <c r="K34" s="9">
        <v>11942.55</v>
      </c>
      <c r="L34" s="9">
        <v>1000</v>
      </c>
      <c r="M34" s="9">
        <v>24633.5</v>
      </c>
      <c r="N34" s="9">
        <v>15285.1</v>
      </c>
      <c r="O34" s="9">
        <v>24633.5</v>
      </c>
      <c r="P34" s="9">
        <v>10800</v>
      </c>
      <c r="Q34" s="9">
        <v>2120</v>
      </c>
      <c r="R34" s="9">
        <v>5821</v>
      </c>
      <c r="S34" s="9">
        <v>40440</v>
      </c>
      <c r="T34" s="9">
        <v>30327</v>
      </c>
      <c r="U34" s="9">
        <v>0</v>
      </c>
      <c r="V34" s="9">
        <v>24633.5</v>
      </c>
      <c r="W34" s="9">
        <v>3655.2</v>
      </c>
      <c r="X34" s="9">
        <v>2203</v>
      </c>
      <c r="Y34" s="9">
        <v>29192.6</v>
      </c>
      <c r="Z34" s="9">
        <v>0</v>
      </c>
      <c r="AA34" s="9">
        <v>24633.5</v>
      </c>
      <c r="AB34" s="9">
        <v>24633.5</v>
      </c>
      <c r="AC34" s="9">
        <v>153.4</v>
      </c>
      <c r="AD34" s="9">
        <v>15750</v>
      </c>
      <c r="AE34" s="9">
        <v>24480.1</v>
      </c>
      <c r="AF34" s="9">
        <v>15150</v>
      </c>
      <c r="AG34" s="9">
        <v>2790</v>
      </c>
      <c r="AH34" s="9">
        <v>28008.5</v>
      </c>
      <c r="AI34" s="9">
        <v>24633.5</v>
      </c>
      <c r="AJ34" s="9">
        <v>28008.5</v>
      </c>
      <c r="AK34" s="9">
        <v>38320</v>
      </c>
      <c r="AL34" s="9">
        <v>24633.5</v>
      </c>
      <c r="AM34" s="9">
        <v>24633.5</v>
      </c>
      <c r="AN34" s="9">
        <v>6183.6</v>
      </c>
      <c r="AO34" s="9">
        <v>4320</v>
      </c>
      <c r="AP34" s="9">
        <v>0</v>
      </c>
      <c r="AQ34" s="9">
        <v>24633.5</v>
      </c>
      <c r="AR34" s="9">
        <v>41366.160000000003</v>
      </c>
      <c r="AS34" s="9">
        <v>5000</v>
      </c>
      <c r="AT34" s="9">
        <v>0</v>
      </c>
      <c r="AU34" s="9">
        <v>0</v>
      </c>
      <c r="AV34" s="9">
        <v>0</v>
      </c>
      <c r="AW34" s="9">
        <v>24633.5</v>
      </c>
      <c r="AX34" s="9">
        <v>153.4</v>
      </c>
      <c r="AY34" s="9">
        <v>28008.5</v>
      </c>
      <c r="AZ34" s="9">
        <v>24633.5</v>
      </c>
      <c r="BA34" s="9">
        <v>6180</v>
      </c>
      <c r="BB34" s="9">
        <v>28008.5</v>
      </c>
      <c r="BC34" s="9">
        <v>7000</v>
      </c>
      <c r="BD34" s="9">
        <v>0</v>
      </c>
      <c r="BE34" s="9">
        <v>24633.5</v>
      </c>
      <c r="BF34" s="9">
        <v>0</v>
      </c>
      <c r="BG34" s="9">
        <v>0</v>
      </c>
      <c r="BH34" s="9">
        <v>2148</v>
      </c>
      <c r="BI34" s="9">
        <v>12256</v>
      </c>
      <c r="BJ34" s="9">
        <v>18660.099999999999</v>
      </c>
      <c r="BK34" s="9">
        <v>8250</v>
      </c>
      <c r="BL34" s="9">
        <v>24633.5</v>
      </c>
      <c r="BM34" s="9">
        <v>4190</v>
      </c>
      <c r="BN34" s="9">
        <v>24633.5</v>
      </c>
      <c r="BO34" s="9">
        <v>8013.4</v>
      </c>
      <c r="BR34" s="1"/>
    </row>
    <row r="35" spans="1:70">
      <c r="A35" s="6" t="s">
        <v>5</v>
      </c>
      <c r="B35" s="8" t="s">
        <v>9</v>
      </c>
      <c r="C35" s="8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R35" s="1"/>
    </row>
    <row r="36" spans="1:70" ht="35.25" customHeight="1">
      <c r="A36" s="6" t="s">
        <v>46</v>
      </c>
      <c r="B36" s="7" t="s">
        <v>47</v>
      </c>
      <c r="C36" s="8">
        <v>200</v>
      </c>
      <c r="D36" s="9">
        <v>0</v>
      </c>
      <c r="E36" s="9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0</v>
      </c>
      <c r="P36" s="9">
        <v>0</v>
      </c>
      <c r="Q36" s="9">
        <v>0</v>
      </c>
      <c r="R36" s="9">
        <v>0</v>
      </c>
      <c r="S36" s="9">
        <v>0</v>
      </c>
      <c r="T36" s="9">
        <v>0</v>
      </c>
      <c r="U36" s="9">
        <v>0</v>
      </c>
      <c r="V36" s="9">
        <v>0</v>
      </c>
      <c r="W36" s="9">
        <v>0</v>
      </c>
      <c r="X36" s="9">
        <v>0</v>
      </c>
      <c r="Y36" s="9">
        <v>0</v>
      </c>
      <c r="Z36" s="9">
        <v>0</v>
      </c>
      <c r="AA36" s="9">
        <v>0</v>
      </c>
      <c r="AB36" s="9">
        <v>0</v>
      </c>
      <c r="AC36" s="9">
        <v>0</v>
      </c>
      <c r="AD36" s="9">
        <v>0</v>
      </c>
      <c r="AE36" s="9">
        <v>0</v>
      </c>
      <c r="AF36" s="9">
        <v>0</v>
      </c>
      <c r="AG36" s="9">
        <v>0</v>
      </c>
      <c r="AH36" s="9">
        <v>0</v>
      </c>
      <c r="AI36" s="9">
        <v>0</v>
      </c>
      <c r="AJ36" s="9">
        <v>0</v>
      </c>
      <c r="AK36" s="9">
        <v>0</v>
      </c>
      <c r="AL36" s="9">
        <v>0</v>
      </c>
      <c r="AM36" s="9">
        <v>0</v>
      </c>
      <c r="AN36" s="9">
        <v>0</v>
      </c>
      <c r="AO36" s="9">
        <v>0</v>
      </c>
      <c r="AP36" s="9">
        <v>0</v>
      </c>
      <c r="AQ36" s="9">
        <v>0</v>
      </c>
      <c r="AR36" s="9">
        <v>0</v>
      </c>
      <c r="AS36" s="9">
        <v>0</v>
      </c>
      <c r="AT36" s="9">
        <v>0</v>
      </c>
      <c r="AU36" s="9">
        <v>0</v>
      </c>
      <c r="AV36" s="9">
        <v>0</v>
      </c>
      <c r="AW36" s="9">
        <v>0</v>
      </c>
      <c r="AX36" s="9">
        <v>0</v>
      </c>
      <c r="AY36" s="9">
        <v>0</v>
      </c>
      <c r="AZ36" s="9">
        <v>0</v>
      </c>
      <c r="BA36" s="9">
        <v>0</v>
      </c>
      <c r="BB36" s="9">
        <v>0</v>
      </c>
      <c r="BC36" s="9">
        <v>0</v>
      </c>
      <c r="BD36" s="9">
        <v>0</v>
      </c>
      <c r="BE36" s="9">
        <v>0</v>
      </c>
      <c r="BF36" s="9">
        <v>0</v>
      </c>
      <c r="BG36" s="9">
        <v>0</v>
      </c>
      <c r="BH36" s="9">
        <v>0</v>
      </c>
      <c r="BI36" s="9">
        <v>0</v>
      </c>
      <c r="BJ36" s="9">
        <v>0</v>
      </c>
      <c r="BK36" s="9">
        <v>0</v>
      </c>
      <c r="BL36" s="9">
        <v>0</v>
      </c>
      <c r="BM36" s="9">
        <v>0</v>
      </c>
      <c r="BN36" s="9">
        <v>0</v>
      </c>
      <c r="BO36" s="9">
        <v>0</v>
      </c>
      <c r="BR36" s="1"/>
    </row>
    <row r="37" spans="1:70">
      <c r="A37" s="6" t="s">
        <v>5</v>
      </c>
      <c r="B37" s="8" t="s">
        <v>9</v>
      </c>
      <c r="C37" s="8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R37" s="1"/>
    </row>
    <row r="38" spans="1:70" ht="45" customHeight="1">
      <c r="A38" s="6" t="s">
        <v>48</v>
      </c>
      <c r="B38" s="7" t="s">
        <v>49</v>
      </c>
      <c r="C38" s="8">
        <v>210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  <c r="O38" s="9">
        <v>0</v>
      </c>
      <c r="P38" s="9">
        <v>0</v>
      </c>
      <c r="Q38" s="9">
        <v>0</v>
      </c>
      <c r="R38" s="9">
        <v>0</v>
      </c>
      <c r="S38" s="9">
        <v>0</v>
      </c>
      <c r="T38" s="9">
        <v>0</v>
      </c>
      <c r="U38" s="9">
        <v>0</v>
      </c>
      <c r="V38" s="9">
        <v>0</v>
      </c>
      <c r="W38" s="9">
        <v>0</v>
      </c>
      <c r="X38" s="9">
        <v>0</v>
      </c>
      <c r="Y38" s="9">
        <v>0</v>
      </c>
      <c r="Z38" s="9">
        <v>0</v>
      </c>
      <c r="AA38" s="9">
        <v>0</v>
      </c>
      <c r="AB38" s="9">
        <v>0</v>
      </c>
      <c r="AC38" s="9">
        <v>0</v>
      </c>
      <c r="AD38" s="9">
        <v>0</v>
      </c>
      <c r="AE38" s="9">
        <v>0</v>
      </c>
      <c r="AF38" s="9">
        <v>0</v>
      </c>
      <c r="AG38" s="9">
        <v>0</v>
      </c>
      <c r="AH38" s="9">
        <v>0</v>
      </c>
      <c r="AI38" s="9">
        <v>0</v>
      </c>
      <c r="AJ38" s="9">
        <v>0</v>
      </c>
      <c r="AK38" s="9">
        <v>0</v>
      </c>
      <c r="AL38" s="9">
        <v>0</v>
      </c>
      <c r="AM38" s="9">
        <v>0</v>
      </c>
      <c r="AN38" s="9">
        <v>0</v>
      </c>
      <c r="AO38" s="9">
        <v>0</v>
      </c>
      <c r="AP38" s="9">
        <v>0</v>
      </c>
      <c r="AQ38" s="9">
        <v>0</v>
      </c>
      <c r="AR38" s="9">
        <v>0</v>
      </c>
      <c r="AS38" s="9">
        <v>0</v>
      </c>
      <c r="AT38" s="9">
        <v>0</v>
      </c>
      <c r="AU38" s="9">
        <v>0</v>
      </c>
      <c r="AV38" s="9">
        <v>0</v>
      </c>
      <c r="AW38" s="9">
        <v>0</v>
      </c>
      <c r="AX38" s="9">
        <v>0</v>
      </c>
      <c r="AY38" s="9">
        <v>0</v>
      </c>
      <c r="AZ38" s="9">
        <v>0</v>
      </c>
      <c r="BA38" s="9">
        <v>0</v>
      </c>
      <c r="BB38" s="9">
        <v>0</v>
      </c>
      <c r="BC38" s="9">
        <v>0</v>
      </c>
      <c r="BD38" s="9">
        <v>0</v>
      </c>
      <c r="BE38" s="9">
        <v>0</v>
      </c>
      <c r="BF38" s="9">
        <v>0</v>
      </c>
      <c r="BG38" s="9">
        <v>0</v>
      </c>
      <c r="BH38" s="9">
        <v>0</v>
      </c>
      <c r="BI38" s="9">
        <v>0</v>
      </c>
      <c r="BJ38" s="9">
        <v>0</v>
      </c>
      <c r="BK38" s="9">
        <v>0</v>
      </c>
      <c r="BL38" s="9">
        <v>0</v>
      </c>
      <c r="BM38" s="9">
        <v>0</v>
      </c>
      <c r="BN38" s="9">
        <v>0</v>
      </c>
      <c r="BO38" s="9">
        <v>0</v>
      </c>
      <c r="BR38" s="1"/>
    </row>
    <row r="39" spans="1:70" ht="60" customHeight="1">
      <c r="A39" s="6" t="s">
        <v>50</v>
      </c>
      <c r="B39" s="7" t="s">
        <v>51</v>
      </c>
      <c r="C39" s="8">
        <v>220</v>
      </c>
      <c r="D39" s="9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  <c r="M39" s="9">
        <v>0</v>
      </c>
      <c r="N39" s="9">
        <v>0</v>
      </c>
      <c r="O39" s="9">
        <v>0</v>
      </c>
      <c r="P39" s="9">
        <v>0</v>
      </c>
      <c r="Q39" s="9">
        <v>0</v>
      </c>
      <c r="R39" s="9">
        <v>0</v>
      </c>
      <c r="S39" s="9">
        <v>0</v>
      </c>
      <c r="T39" s="9">
        <v>6000</v>
      </c>
      <c r="U39" s="9">
        <v>0</v>
      </c>
      <c r="V39" s="9">
        <v>0</v>
      </c>
      <c r="W39" s="9">
        <v>0</v>
      </c>
      <c r="X39" s="9">
        <v>0</v>
      </c>
      <c r="Y39" s="9">
        <v>0</v>
      </c>
      <c r="Z39" s="9">
        <v>0</v>
      </c>
      <c r="AA39" s="9">
        <v>0</v>
      </c>
      <c r="AB39" s="9">
        <v>0</v>
      </c>
      <c r="AC39" s="9">
        <v>0</v>
      </c>
      <c r="AD39" s="9">
        <v>3000</v>
      </c>
      <c r="AE39" s="9">
        <v>0</v>
      </c>
      <c r="AF39" s="9">
        <v>0</v>
      </c>
      <c r="AG39" s="9">
        <v>0</v>
      </c>
      <c r="AH39" s="9">
        <v>0</v>
      </c>
      <c r="AI39" s="9">
        <v>0</v>
      </c>
      <c r="AJ39" s="9">
        <v>0</v>
      </c>
      <c r="AK39" s="9">
        <v>0</v>
      </c>
      <c r="AL39" s="9">
        <v>0</v>
      </c>
      <c r="AM39" s="9">
        <v>0</v>
      </c>
      <c r="AN39" s="9">
        <v>0</v>
      </c>
      <c r="AO39" s="9">
        <v>0</v>
      </c>
      <c r="AP39" s="9">
        <v>0</v>
      </c>
      <c r="AQ39" s="9">
        <v>0</v>
      </c>
      <c r="AR39" s="9">
        <v>0</v>
      </c>
      <c r="AS39" s="9">
        <v>0</v>
      </c>
      <c r="AT39" s="9">
        <v>0</v>
      </c>
      <c r="AU39" s="9">
        <v>0</v>
      </c>
      <c r="AV39" s="9">
        <v>0</v>
      </c>
      <c r="AW39" s="9">
        <v>0</v>
      </c>
      <c r="AX39" s="9">
        <v>0</v>
      </c>
      <c r="AY39" s="9">
        <v>0</v>
      </c>
      <c r="AZ39" s="9">
        <v>0</v>
      </c>
      <c r="BA39" s="9">
        <v>0</v>
      </c>
      <c r="BB39" s="9">
        <v>0</v>
      </c>
      <c r="BC39" s="9">
        <v>0</v>
      </c>
      <c r="BD39" s="9">
        <v>0</v>
      </c>
      <c r="BE39" s="9">
        <v>0</v>
      </c>
      <c r="BF39" s="9">
        <v>0</v>
      </c>
      <c r="BG39" s="9">
        <v>0</v>
      </c>
      <c r="BH39" s="9">
        <v>0</v>
      </c>
      <c r="BI39" s="9">
        <v>0</v>
      </c>
      <c r="BJ39" s="9">
        <v>0</v>
      </c>
      <c r="BK39" s="9">
        <v>3000</v>
      </c>
      <c r="BL39" s="9">
        <v>0</v>
      </c>
      <c r="BM39" s="9">
        <v>0</v>
      </c>
      <c r="BN39" s="9">
        <v>0</v>
      </c>
      <c r="BO39" s="9">
        <v>0</v>
      </c>
      <c r="BR39" s="1"/>
    </row>
    <row r="40" spans="1:70" ht="55.5" customHeight="1">
      <c r="A40" s="6" t="s">
        <v>52</v>
      </c>
      <c r="B40" s="7" t="s">
        <v>53</v>
      </c>
      <c r="C40" s="8">
        <v>230</v>
      </c>
      <c r="D40" s="9">
        <v>6000</v>
      </c>
      <c r="E40" s="9">
        <v>0</v>
      </c>
      <c r="F40" s="9">
        <v>3000</v>
      </c>
      <c r="G40" s="9">
        <v>0</v>
      </c>
      <c r="H40" s="9">
        <v>0</v>
      </c>
      <c r="I40" s="9">
        <v>0</v>
      </c>
      <c r="J40" s="9">
        <v>0</v>
      </c>
      <c r="K40" s="9">
        <v>3000</v>
      </c>
      <c r="L40" s="9">
        <v>0</v>
      </c>
      <c r="M40" s="9">
        <v>0</v>
      </c>
      <c r="N40" s="9">
        <v>0</v>
      </c>
      <c r="O40" s="9">
        <v>0</v>
      </c>
      <c r="P40" s="9">
        <v>0</v>
      </c>
      <c r="Q40" s="9">
        <v>0</v>
      </c>
      <c r="R40" s="9">
        <v>0</v>
      </c>
      <c r="S40" s="9">
        <v>2520</v>
      </c>
      <c r="T40" s="9">
        <v>2520</v>
      </c>
      <c r="U40" s="9">
        <v>0</v>
      </c>
      <c r="V40" s="9">
        <v>0</v>
      </c>
      <c r="W40" s="9">
        <v>0</v>
      </c>
      <c r="X40" s="9">
        <v>0</v>
      </c>
      <c r="Y40" s="9">
        <v>0</v>
      </c>
      <c r="Z40" s="9">
        <v>0</v>
      </c>
      <c r="AA40" s="9">
        <v>0</v>
      </c>
      <c r="AB40" s="9">
        <v>0</v>
      </c>
      <c r="AC40" s="9">
        <v>0</v>
      </c>
      <c r="AD40" s="9">
        <v>3000</v>
      </c>
      <c r="AE40" s="9">
        <v>0</v>
      </c>
      <c r="AF40" s="9">
        <v>6000</v>
      </c>
      <c r="AG40" s="9">
        <v>0</v>
      </c>
      <c r="AH40" s="9">
        <v>0</v>
      </c>
      <c r="AI40" s="9">
        <v>0</v>
      </c>
      <c r="AJ40" s="9">
        <v>0</v>
      </c>
      <c r="AK40" s="9">
        <v>0</v>
      </c>
      <c r="AL40" s="9">
        <v>0</v>
      </c>
      <c r="AM40" s="9">
        <v>0</v>
      </c>
      <c r="AN40" s="9">
        <v>0</v>
      </c>
      <c r="AO40" s="9">
        <v>0</v>
      </c>
      <c r="AP40" s="9">
        <v>0</v>
      </c>
      <c r="AQ40" s="9">
        <v>0</v>
      </c>
      <c r="AR40" s="9">
        <v>2520</v>
      </c>
      <c r="AS40" s="9">
        <v>0</v>
      </c>
      <c r="AT40" s="9">
        <v>0</v>
      </c>
      <c r="AU40" s="9">
        <v>0</v>
      </c>
      <c r="AV40" s="9">
        <v>0</v>
      </c>
      <c r="AW40" s="9">
        <v>0</v>
      </c>
      <c r="AX40" s="9">
        <v>0</v>
      </c>
      <c r="AY40" s="9">
        <v>0</v>
      </c>
      <c r="AZ40" s="9">
        <v>0</v>
      </c>
      <c r="BA40" s="9">
        <v>0</v>
      </c>
      <c r="BB40" s="9">
        <v>0</v>
      </c>
      <c r="BC40" s="9">
        <v>0</v>
      </c>
      <c r="BD40" s="9">
        <v>0</v>
      </c>
      <c r="BE40" s="9">
        <v>0</v>
      </c>
      <c r="BF40" s="9">
        <v>0</v>
      </c>
      <c r="BG40" s="9">
        <v>0</v>
      </c>
      <c r="BH40" s="9">
        <v>0</v>
      </c>
      <c r="BI40" s="9">
        <v>0</v>
      </c>
      <c r="BJ40" s="9">
        <v>0</v>
      </c>
      <c r="BK40" s="9">
        <v>3000</v>
      </c>
      <c r="BL40" s="9">
        <v>0</v>
      </c>
      <c r="BM40" s="9">
        <v>0</v>
      </c>
      <c r="BN40" s="9">
        <v>0</v>
      </c>
      <c r="BO40" s="9">
        <v>0</v>
      </c>
      <c r="BR40" s="1"/>
    </row>
    <row r="41" spans="1:70" ht="60" customHeight="1">
      <c r="A41" s="6" t="s">
        <v>54</v>
      </c>
      <c r="B41" s="7" t="s">
        <v>55</v>
      </c>
      <c r="C41" s="8">
        <v>240</v>
      </c>
      <c r="D41" s="9">
        <v>5250</v>
      </c>
      <c r="E41" s="9">
        <v>3077</v>
      </c>
      <c r="F41" s="9">
        <v>33061.06</v>
      </c>
      <c r="G41" s="9">
        <v>22050.06</v>
      </c>
      <c r="H41" s="9">
        <v>1800</v>
      </c>
      <c r="I41" s="9">
        <v>8500</v>
      </c>
      <c r="J41" s="9">
        <v>22050.06</v>
      </c>
      <c r="K41" s="9">
        <v>8942.5499999999993</v>
      </c>
      <c r="L41" s="9">
        <v>0</v>
      </c>
      <c r="M41" s="9">
        <v>22511.599999999999</v>
      </c>
      <c r="N41" s="9">
        <v>12855.06</v>
      </c>
      <c r="O41" s="9">
        <v>22050.06</v>
      </c>
      <c r="P41" s="9">
        <v>0</v>
      </c>
      <c r="Q41" s="9">
        <v>2120</v>
      </c>
      <c r="R41" s="9">
        <v>5821</v>
      </c>
      <c r="S41" s="9">
        <v>36420</v>
      </c>
      <c r="T41" s="9">
        <v>10707</v>
      </c>
      <c r="U41" s="9">
        <v>0</v>
      </c>
      <c r="V41" s="9">
        <v>22050.06</v>
      </c>
      <c r="W41" s="9">
        <v>3655.2</v>
      </c>
      <c r="X41" s="9">
        <v>2203</v>
      </c>
      <c r="Y41" s="9">
        <v>26762.560000000001</v>
      </c>
      <c r="Z41" s="9">
        <v>0</v>
      </c>
      <c r="AA41" s="9">
        <v>14190.06</v>
      </c>
      <c r="AB41" s="9">
        <v>22050.06</v>
      </c>
      <c r="AC41" s="9">
        <v>0</v>
      </c>
      <c r="AD41" s="9">
        <v>9750</v>
      </c>
      <c r="AE41" s="9">
        <v>22050.06</v>
      </c>
      <c r="AF41" s="9">
        <v>9150</v>
      </c>
      <c r="AG41" s="9">
        <v>2790</v>
      </c>
      <c r="AH41" s="9">
        <v>25425.06</v>
      </c>
      <c r="AI41" s="9">
        <v>22050.06</v>
      </c>
      <c r="AJ41" s="9">
        <v>25886.6</v>
      </c>
      <c r="AK41" s="9">
        <v>38320</v>
      </c>
      <c r="AL41" s="9">
        <v>22050.06</v>
      </c>
      <c r="AM41" s="9">
        <v>22050.06</v>
      </c>
      <c r="AN41" s="9">
        <v>6183.6</v>
      </c>
      <c r="AO41" s="9">
        <v>4320</v>
      </c>
      <c r="AP41" s="9">
        <v>0</v>
      </c>
      <c r="AQ41" s="9">
        <v>22050.06</v>
      </c>
      <c r="AR41" s="9">
        <v>38846.160000000003</v>
      </c>
      <c r="AS41" s="9">
        <v>5000</v>
      </c>
      <c r="AT41" s="9">
        <v>0</v>
      </c>
      <c r="AU41" s="9">
        <v>0</v>
      </c>
      <c r="AV41" s="9">
        <v>0</v>
      </c>
      <c r="AW41" s="9">
        <v>22050.06</v>
      </c>
      <c r="AX41" s="9">
        <v>0</v>
      </c>
      <c r="AY41" s="9">
        <v>25425.06</v>
      </c>
      <c r="AZ41" s="9">
        <v>22050.06</v>
      </c>
      <c r="BA41" s="9">
        <v>6180</v>
      </c>
      <c r="BB41" s="9">
        <v>25425.06</v>
      </c>
      <c r="BC41" s="9">
        <v>7000</v>
      </c>
      <c r="BD41" s="9">
        <v>0</v>
      </c>
      <c r="BE41" s="9">
        <v>22050.06</v>
      </c>
      <c r="BF41" s="9">
        <v>0</v>
      </c>
      <c r="BG41" s="9">
        <v>0</v>
      </c>
      <c r="BH41" s="9">
        <v>2148</v>
      </c>
      <c r="BI41" s="9">
        <v>12256</v>
      </c>
      <c r="BJ41" s="9">
        <v>16230.06</v>
      </c>
      <c r="BK41" s="9">
        <v>2250</v>
      </c>
      <c r="BL41" s="9">
        <v>22511.599999999999</v>
      </c>
      <c r="BM41" s="9">
        <v>4190</v>
      </c>
      <c r="BN41" s="9">
        <v>22050.06</v>
      </c>
      <c r="BO41" s="9">
        <v>7860</v>
      </c>
      <c r="BR41" s="1"/>
    </row>
    <row r="42" spans="1:70" ht="45" customHeight="1">
      <c r="A42" s="6" t="s">
        <v>56</v>
      </c>
      <c r="B42" s="7" t="s">
        <v>57</v>
      </c>
      <c r="C42" s="8">
        <v>250</v>
      </c>
      <c r="D42" s="9">
        <v>0</v>
      </c>
      <c r="E42" s="9">
        <v>0</v>
      </c>
      <c r="F42" s="9">
        <v>0</v>
      </c>
      <c r="G42" s="9">
        <v>0</v>
      </c>
      <c r="H42" s="9">
        <v>0</v>
      </c>
      <c r="I42" s="9">
        <v>0</v>
      </c>
      <c r="J42" s="9">
        <v>0</v>
      </c>
      <c r="K42" s="9">
        <v>0</v>
      </c>
      <c r="L42" s="9">
        <v>0</v>
      </c>
      <c r="M42" s="9">
        <v>0</v>
      </c>
      <c r="N42" s="9">
        <v>0</v>
      </c>
      <c r="O42" s="9">
        <v>0</v>
      </c>
      <c r="P42" s="9">
        <v>0</v>
      </c>
      <c r="Q42" s="9">
        <v>0</v>
      </c>
      <c r="R42" s="9">
        <v>0</v>
      </c>
      <c r="S42" s="9">
        <v>0</v>
      </c>
      <c r="T42" s="9">
        <v>0</v>
      </c>
      <c r="U42" s="9">
        <v>0</v>
      </c>
      <c r="V42" s="9">
        <v>0</v>
      </c>
      <c r="W42" s="9">
        <v>0</v>
      </c>
      <c r="X42" s="9">
        <v>0</v>
      </c>
      <c r="Y42" s="9">
        <v>0</v>
      </c>
      <c r="Z42" s="9">
        <v>0</v>
      </c>
      <c r="AA42" s="9">
        <v>0</v>
      </c>
      <c r="AB42" s="9">
        <v>0</v>
      </c>
      <c r="AC42" s="9">
        <v>0</v>
      </c>
      <c r="AD42" s="9">
        <v>0</v>
      </c>
      <c r="AE42" s="9">
        <v>0</v>
      </c>
      <c r="AF42" s="9">
        <v>0</v>
      </c>
      <c r="AG42" s="9">
        <v>0</v>
      </c>
      <c r="AH42" s="9">
        <v>0</v>
      </c>
      <c r="AI42" s="9">
        <v>0</v>
      </c>
      <c r="AJ42" s="9">
        <v>0</v>
      </c>
      <c r="AK42" s="9">
        <v>0</v>
      </c>
      <c r="AL42" s="9">
        <v>0</v>
      </c>
      <c r="AM42" s="9">
        <v>0</v>
      </c>
      <c r="AN42" s="9">
        <v>0</v>
      </c>
      <c r="AO42" s="9">
        <v>0</v>
      </c>
      <c r="AP42" s="9">
        <v>0</v>
      </c>
      <c r="AQ42" s="9">
        <v>0</v>
      </c>
      <c r="AR42" s="9">
        <v>0</v>
      </c>
      <c r="AS42" s="9">
        <v>0</v>
      </c>
      <c r="AT42" s="9">
        <v>0</v>
      </c>
      <c r="AU42" s="9">
        <v>0</v>
      </c>
      <c r="AV42" s="9">
        <v>0</v>
      </c>
      <c r="AW42" s="9">
        <v>0</v>
      </c>
      <c r="AX42" s="9">
        <v>0</v>
      </c>
      <c r="AY42" s="9">
        <v>0</v>
      </c>
      <c r="AZ42" s="9">
        <v>0</v>
      </c>
      <c r="BA42" s="9">
        <v>0</v>
      </c>
      <c r="BB42" s="9">
        <v>0</v>
      </c>
      <c r="BC42" s="9">
        <v>0</v>
      </c>
      <c r="BD42" s="9">
        <v>0</v>
      </c>
      <c r="BE42" s="9">
        <v>0</v>
      </c>
      <c r="BF42" s="9">
        <v>0</v>
      </c>
      <c r="BG42" s="9">
        <v>0</v>
      </c>
      <c r="BH42" s="9">
        <v>0</v>
      </c>
      <c r="BI42" s="9">
        <v>0</v>
      </c>
      <c r="BJ42" s="9">
        <v>0</v>
      </c>
      <c r="BK42" s="9">
        <v>0</v>
      </c>
      <c r="BL42" s="9">
        <v>0</v>
      </c>
      <c r="BM42" s="9">
        <v>0</v>
      </c>
      <c r="BN42" s="9">
        <v>0</v>
      </c>
      <c r="BO42" s="9">
        <v>0</v>
      </c>
      <c r="BR42" s="1"/>
    </row>
    <row r="43" spans="1:70" ht="56.25" customHeight="1">
      <c r="A43" s="6" t="s">
        <v>58</v>
      </c>
      <c r="B43" s="7" t="s">
        <v>59</v>
      </c>
      <c r="C43" s="8">
        <v>260</v>
      </c>
      <c r="D43" s="9">
        <v>0</v>
      </c>
      <c r="E43" s="9">
        <v>0</v>
      </c>
      <c r="F43" s="9">
        <v>0</v>
      </c>
      <c r="G43" s="9">
        <v>0</v>
      </c>
      <c r="H43" s="9">
        <v>0</v>
      </c>
      <c r="I43" s="9">
        <v>0</v>
      </c>
      <c r="J43" s="9">
        <v>0</v>
      </c>
      <c r="K43" s="9">
        <v>0</v>
      </c>
      <c r="L43" s="9">
        <v>0</v>
      </c>
      <c r="M43" s="9">
        <v>0</v>
      </c>
      <c r="N43" s="9">
        <v>0</v>
      </c>
      <c r="O43" s="9">
        <v>0</v>
      </c>
      <c r="P43" s="9">
        <v>0</v>
      </c>
      <c r="Q43" s="9">
        <v>0</v>
      </c>
      <c r="R43" s="9">
        <v>0</v>
      </c>
      <c r="S43" s="9">
        <v>0</v>
      </c>
      <c r="T43" s="9">
        <v>0</v>
      </c>
      <c r="U43" s="9">
        <v>0</v>
      </c>
      <c r="V43" s="9">
        <v>0</v>
      </c>
      <c r="W43" s="9">
        <v>0</v>
      </c>
      <c r="X43" s="9">
        <v>0</v>
      </c>
      <c r="Y43" s="9">
        <v>0</v>
      </c>
      <c r="Z43" s="9">
        <v>0</v>
      </c>
      <c r="AA43" s="9">
        <v>0</v>
      </c>
      <c r="AB43" s="9">
        <v>0</v>
      </c>
      <c r="AC43" s="9">
        <v>0</v>
      </c>
      <c r="AD43" s="9">
        <v>0</v>
      </c>
      <c r="AE43" s="9">
        <v>0</v>
      </c>
      <c r="AF43" s="9">
        <v>0</v>
      </c>
      <c r="AG43" s="9">
        <v>0</v>
      </c>
      <c r="AH43" s="9">
        <v>0</v>
      </c>
      <c r="AI43" s="9">
        <v>0</v>
      </c>
      <c r="AJ43" s="9">
        <v>0</v>
      </c>
      <c r="AK43" s="9">
        <v>0</v>
      </c>
      <c r="AL43" s="9">
        <v>0</v>
      </c>
      <c r="AM43" s="9">
        <v>0</v>
      </c>
      <c r="AN43" s="9">
        <v>0</v>
      </c>
      <c r="AO43" s="9">
        <v>0</v>
      </c>
      <c r="AP43" s="9">
        <v>0</v>
      </c>
      <c r="AQ43" s="9">
        <v>0</v>
      </c>
      <c r="AR43" s="9">
        <v>0</v>
      </c>
      <c r="AS43" s="9">
        <v>0</v>
      </c>
      <c r="AT43" s="9">
        <v>0</v>
      </c>
      <c r="AU43" s="9">
        <v>0</v>
      </c>
      <c r="AV43" s="9">
        <v>0</v>
      </c>
      <c r="AW43" s="9">
        <v>0</v>
      </c>
      <c r="AX43" s="9">
        <v>0</v>
      </c>
      <c r="AY43" s="9">
        <v>0</v>
      </c>
      <c r="AZ43" s="9">
        <v>0</v>
      </c>
      <c r="BA43" s="9">
        <v>0</v>
      </c>
      <c r="BB43" s="9">
        <v>0</v>
      </c>
      <c r="BC43" s="9">
        <v>0</v>
      </c>
      <c r="BD43" s="9">
        <v>0</v>
      </c>
      <c r="BE43" s="9">
        <v>0</v>
      </c>
      <c r="BF43" s="9">
        <v>0</v>
      </c>
      <c r="BG43" s="9">
        <v>0</v>
      </c>
      <c r="BH43" s="9">
        <v>0</v>
      </c>
      <c r="BI43" s="9">
        <v>0</v>
      </c>
      <c r="BJ43" s="9">
        <v>0</v>
      </c>
      <c r="BK43" s="9">
        <v>0</v>
      </c>
      <c r="BL43" s="9">
        <v>0</v>
      </c>
      <c r="BM43" s="9">
        <v>0</v>
      </c>
      <c r="BN43" s="9">
        <v>0</v>
      </c>
      <c r="BO43" s="9">
        <v>0</v>
      </c>
      <c r="BR43" s="1"/>
    </row>
    <row r="44" spans="1:70" ht="72" customHeight="1">
      <c r="A44" s="6" t="s">
        <v>60</v>
      </c>
      <c r="B44" s="7" t="s">
        <v>61</v>
      </c>
      <c r="C44" s="8">
        <v>270</v>
      </c>
      <c r="D44" s="9">
        <v>0</v>
      </c>
      <c r="E44" s="9">
        <v>0</v>
      </c>
      <c r="F44" s="9">
        <v>9239.0400000000009</v>
      </c>
      <c r="G44" s="9">
        <v>2583.44</v>
      </c>
      <c r="H44" s="9">
        <v>0</v>
      </c>
      <c r="I44" s="9">
        <v>0</v>
      </c>
      <c r="J44" s="9">
        <v>2583.44</v>
      </c>
      <c r="K44" s="9">
        <v>0</v>
      </c>
      <c r="L44" s="9">
        <v>0</v>
      </c>
      <c r="M44" s="9">
        <v>2121.9</v>
      </c>
      <c r="N44" s="9">
        <v>2430.04</v>
      </c>
      <c r="O44" s="9">
        <v>2583.44</v>
      </c>
      <c r="P44" s="9">
        <v>10800</v>
      </c>
      <c r="Q44" s="9">
        <v>0</v>
      </c>
      <c r="R44" s="9">
        <v>0</v>
      </c>
      <c r="S44" s="9">
        <v>1500</v>
      </c>
      <c r="T44" s="9">
        <v>11100</v>
      </c>
      <c r="U44" s="9">
        <v>0</v>
      </c>
      <c r="V44" s="9">
        <v>2583.44</v>
      </c>
      <c r="W44" s="9">
        <v>0</v>
      </c>
      <c r="X44" s="9">
        <v>0</v>
      </c>
      <c r="Y44" s="9">
        <v>2430.04</v>
      </c>
      <c r="Z44" s="9">
        <v>0</v>
      </c>
      <c r="AA44" s="9">
        <v>10443.44</v>
      </c>
      <c r="AB44" s="9">
        <v>2583.44</v>
      </c>
      <c r="AC44" s="9">
        <v>153.4</v>
      </c>
      <c r="AD44" s="9">
        <v>0</v>
      </c>
      <c r="AE44" s="9">
        <v>2430.04</v>
      </c>
      <c r="AF44" s="9">
        <v>0</v>
      </c>
      <c r="AG44" s="9">
        <v>0</v>
      </c>
      <c r="AH44" s="9">
        <v>2583.44</v>
      </c>
      <c r="AI44" s="9">
        <v>2583.44</v>
      </c>
      <c r="AJ44" s="9">
        <v>2121.9</v>
      </c>
      <c r="AK44" s="9">
        <v>0</v>
      </c>
      <c r="AL44" s="9">
        <v>2583.44</v>
      </c>
      <c r="AM44" s="9">
        <v>2583.44</v>
      </c>
      <c r="AN44" s="9">
        <v>0</v>
      </c>
      <c r="AO44" s="9">
        <v>0</v>
      </c>
      <c r="AP44" s="9">
        <v>0</v>
      </c>
      <c r="AQ44" s="9">
        <v>2583.44</v>
      </c>
      <c r="AR44" s="9">
        <v>0</v>
      </c>
      <c r="AS44" s="9">
        <v>0</v>
      </c>
      <c r="AT44" s="9">
        <v>0</v>
      </c>
      <c r="AU44" s="9">
        <v>0</v>
      </c>
      <c r="AV44" s="9">
        <v>0</v>
      </c>
      <c r="AW44" s="9">
        <v>2583.44</v>
      </c>
      <c r="AX44" s="9">
        <v>153.4</v>
      </c>
      <c r="AY44" s="9">
        <v>2583.44</v>
      </c>
      <c r="AZ44" s="9">
        <v>2583.44</v>
      </c>
      <c r="BA44" s="9">
        <v>0</v>
      </c>
      <c r="BB44" s="9">
        <v>2583.44</v>
      </c>
      <c r="BC44" s="9">
        <v>0</v>
      </c>
      <c r="BD44" s="9">
        <v>0</v>
      </c>
      <c r="BE44" s="9">
        <v>2583.44</v>
      </c>
      <c r="BF44" s="9">
        <v>0</v>
      </c>
      <c r="BG44" s="9">
        <v>0</v>
      </c>
      <c r="BH44" s="9">
        <v>0</v>
      </c>
      <c r="BI44" s="9">
        <v>0</v>
      </c>
      <c r="BJ44" s="9">
        <v>2430.04</v>
      </c>
      <c r="BK44" s="9">
        <v>0</v>
      </c>
      <c r="BL44" s="9">
        <v>2121.9</v>
      </c>
      <c r="BM44" s="9">
        <v>0</v>
      </c>
      <c r="BN44" s="9">
        <v>2583.44</v>
      </c>
      <c r="BO44" s="9">
        <v>153.4</v>
      </c>
      <c r="BR44" s="1"/>
    </row>
    <row r="45" spans="1:70" ht="57" customHeight="1">
      <c r="A45" s="6" t="s">
        <v>62</v>
      </c>
      <c r="B45" s="7" t="s">
        <v>63</v>
      </c>
      <c r="C45" s="8">
        <v>280</v>
      </c>
      <c r="D45" s="9">
        <v>0</v>
      </c>
      <c r="E45" s="9">
        <v>0</v>
      </c>
      <c r="F45" s="9">
        <v>0</v>
      </c>
      <c r="G45" s="9">
        <v>0</v>
      </c>
      <c r="H45" s="9">
        <v>0</v>
      </c>
      <c r="I45" s="9">
        <v>0</v>
      </c>
      <c r="J45" s="9">
        <v>0</v>
      </c>
      <c r="K45" s="9">
        <v>0</v>
      </c>
      <c r="L45" s="9">
        <v>1000</v>
      </c>
      <c r="M45" s="9">
        <v>0</v>
      </c>
      <c r="N45" s="9">
        <v>0</v>
      </c>
      <c r="O45" s="9">
        <v>0</v>
      </c>
      <c r="P45" s="9">
        <v>0</v>
      </c>
      <c r="Q45" s="9">
        <v>0</v>
      </c>
      <c r="R45" s="9">
        <v>0</v>
      </c>
      <c r="S45" s="9">
        <v>0</v>
      </c>
      <c r="T45" s="9">
        <v>0</v>
      </c>
      <c r="U45" s="9">
        <v>0</v>
      </c>
      <c r="V45" s="9">
        <v>0</v>
      </c>
      <c r="W45" s="9">
        <v>0</v>
      </c>
      <c r="X45" s="9">
        <v>0</v>
      </c>
      <c r="Y45" s="9">
        <v>0</v>
      </c>
      <c r="Z45" s="9">
        <v>0</v>
      </c>
      <c r="AA45" s="9">
        <v>0</v>
      </c>
      <c r="AB45" s="9">
        <v>0</v>
      </c>
      <c r="AC45" s="9">
        <v>0</v>
      </c>
      <c r="AD45" s="9">
        <v>0</v>
      </c>
      <c r="AE45" s="9">
        <v>0</v>
      </c>
      <c r="AF45" s="9">
        <v>0</v>
      </c>
      <c r="AG45" s="9">
        <v>0</v>
      </c>
      <c r="AH45" s="9">
        <v>0</v>
      </c>
      <c r="AI45" s="9">
        <v>0</v>
      </c>
      <c r="AJ45" s="9">
        <v>0</v>
      </c>
      <c r="AK45" s="9">
        <v>0</v>
      </c>
      <c r="AL45" s="9">
        <v>0</v>
      </c>
      <c r="AM45" s="9">
        <v>0</v>
      </c>
      <c r="AN45" s="9">
        <v>0</v>
      </c>
      <c r="AO45" s="9">
        <v>0</v>
      </c>
      <c r="AP45" s="9">
        <v>0</v>
      </c>
      <c r="AQ45" s="9">
        <v>0</v>
      </c>
      <c r="AR45" s="9">
        <v>0</v>
      </c>
      <c r="AS45" s="9">
        <v>0</v>
      </c>
      <c r="AT45" s="9">
        <v>0</v>
      </c>
      <c r="AU45" s="9">
        <v>0</v>
      </c>
      <c r="AV45" s="9">
        <v>0</v>
      </c>
      <c r="AW45" s="9">
        <v>0</v>
      </c>
      <c r="AX45" s="9">
        <v>0</v>
      </c>
      <c r="AY45" s="9">
        <v>0</v>
      </c>
      <c r="AZ45" s="9">
        <v>0</v>
      </c>
      <c r="BA45" s="9">
        <v>0</v>
      </c>
      <c r="BB45" s="9">
        <v>0</v>
      </c>
      <c r="BC45" s="9">
        <v>0</v>
      </c>
      <c r="BD45" s="9">
        <v>0</v>
      </c>
      <c r="BE45" s="9">
        <v>0</v>
      </c>
      <c r="BF45" s="9">
        <v>0</v>
      </c>
      <c r="BG45" s="9">
        <v>0</v>
      </c>
      <c r="BH45" s="9">
        <v>0</v>
      </c>
      <c r="BI45" s="9">
        <v>0</v>
      </c>
      <c r="BJ45" s="9">
        <v>0</v>
      </c>
      <c r="BK45" s="9">
        <v>0</v>
      </c>
      <c r="BL45" s="9">
        <v>0</v>
      </c>
      <c r="BM45" s="9">
        <v>0</v>
      </c>
      <c r="BN45" s="9">
        <v>0</v>
      </c>
      <c r="BO45" s="9">
        <v>0</v>
      </c>
      <c r="BR45" s="1"/>
    </row>
    <row r="46" spans="1:70" ht="93" customHeight="1">
      <c r="A46" s="6" t="s">
        <v>64</v>
      </c>
      <c r="B46" s="7" t="s">
        <v>65</v>
      </c>
      <c r="C46" s="8">
        <v>290</v>
      </c>
      <c r="D46" s="9">
        <v>0</v>
      </c>
      <c r="E46" s="9">
        <v>0</v>
      </c>
      <c r="F46" s="9">
        <v>9699.9</v>
      </c>
      <c r="G46" s="9">
        <v>0</v>
      </c>
      <c r="H46" s="9">
        <v>0</v>
      </c>
      <c r="I46" s="9">
        <v>0</v>
      </c>
      <c r="J46" s="9">
        <v>0</v>
      </c>
      <c r="K46" s="9">
        <v>57.45</v>
      </c>
      <c r="L46" s="9">
        <v>0</v>
      </c>
      <c r="M46" s="9">
        <v>0</v>
      </c>
      <c r="N46" s="9">
        <v>4214.8999999999996</v>
      </c>
      <c r="O46" s="9">
        <v>0</v>
      </c>
      <c r="P46" s="9">
        <v>200</v>
      </c>
      <c r="Q46" s="9">
        <v>0</v>
      </c>
      <c r="R46" s="9">
        <v>79</v>
      </c>
      <c r="S46" s="9">
        <v>0</v>
      </c>
      <c r="T46" s="9">
        <v>173</v>
      </c>
      <c r="U46" s="9">
        <v>0</v>
      </c>
      <c r="V46" s="9">
        <v>0</v>
      </c>
      <c r="W46" s="9">
        <v>1344.8</v>
      </c>
      <c r="X46" s="9">
        <v>797</v>
      </c>
      <c r="Y46" s="9">
        <v>9807.4</v>
      </c>
      <c r="Z46" s="9">
        <v>0</v>
      </c>
      <c r="AA46" s="9">
        <v>0</v>
      </c>
      <c r="AB46" s="9">
        <v>0</v>
      </c>
      <c r="AC46" s="9">
        <v>19846.599999999999</v>
      </c>
      <c r="AD46" s="9">
        <v>150</v>
      </c>
      <c r="AE46" s="9">
        <v>0</v>
      </c>
      <c r="AF46" s="9">
        <v>0</v>
      </c>
      <c r="AG46" s="9">
        <v>0</v>
      </c>
      <c r="AH46" s="9">
        <v>0</v>
      </c>
      <c r="AI46" s="9">
        <v>0</v>
      </c>
      <c r="AJ46" s="9">
        <v>0</v>
      </c>
      <c r="AK46" s="9">
        <v>180</v>
      </c>
      <c r="AL46" s="9">
        <v>0</v>
      </c>
      <c r="AM46" s="9">
        <v>0</v>
      </c>
      <c r="AN46" s="9">
        <v>1816.4</v>
      </c>
      <c r="AO46" s="9">
        <v>0</v>
      </c>
      <c r="AP46" s="9">
        <v>0</v>
      </c>
      <c r="AQ46" s="9">
        <v>0</v>
      </c>
      <c r="AR46" s="9">
        <v>0</v>
      </c>
      <c r="AS46" s="9">
        <v>0</v>
      </c>
      <c r="AT46" s="9">
        <v>0</v>
      </c>
      <c r="AU46" s="9">
        <v>0</v>
      </c>
      <c r="AV46" s="9">
        <v>50000</v>
      </c>
      <c r="AW46" s="9">
        <v>0</v>
      </c>
      <c r="AX46" s="9">
        <v>19846.599999999999</v>
      </c>
      <c r="AY46" s="9">
        <v>0</v>
      </c>
      <c r="AZ46" s="9">
        <v>0</v>
      </c>
      <c r="BA46" s="9">
        <v>0</v>
      </c>
      <c r="BB46" s="9">
        <v>0</v>
      </c>
      <c r="BC46" s="9">
        <v>0</v>
      </c>
      <c r="BD46" s="9">
        <v>0</v>
      </c>
      <c r="BE46" s="9">
        <v>0</v>
      </c>
      <c r="BF46" s="9">
        <v>0</v>
      </c>
      <c r="BG46" s="9">
        <v>0</v>
      </c>
      <c r="BH46" s="9">
        <v>352</v>
      </c>
      <c r="BI46" s="9">
        <v>0</v>
      </c>
      <c r="BJ46" s="9">
        <v>9339.9</v>
      </c>
      <c r="BK46" s="9">
        <v>0</v>
      </c>
      <c r="BL46" s="9">
        <v>0</v>
      </c>
      <c r="BM46" s="9">
        <v>3810</v>
      </c>
      <c r="BN46" s="9">
        <v>0</v>
      </c>
      <c r="BO46" s="9">
        <v>11986.6</v>
      </c>
      <c r="BR46" s="1"/>
    </row>
    <row r="47" spans="1:70">
      <c r="BR47" s="1"/>
    </row>
  </sheetData>
  <mergeCells count="3">
    <mergeCell ref="A2:BQ2"/>
    <mergeCell ref="A3:BQ3"/>
    <mergeCell ref="A4:BQ4"/>
  </mergeCells>
  <pageMargins left="0.34722222222222221" right="0.1388888888888889" top="0.1388888888888889" bottom="0.1388888888888889" header="0.3" footer="0.3"/>
  <pageSetup paperSize="9" scale="2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2015-11-09T10:40:02Z</dcterms:created>
  <dcterms:modified xsi:type="dcterms:W3CDTF">2015-11-10T11:05:17Z</dcterms:modified>
</cp:coreProperties>
</file>